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d351c541e48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 Capture economics" sheetId="1" r:id="Rb4d036fabde244d9"/>
    <x:sheet xmlns:r="http://schemas.openxmlformats.org/officeDocument/2006/relationships" name="2 Portfolio operations" sheetId="2" r:id="R50e12ddb58f04160"/>
    <x:sheet xmlns:r="http://schemas.openxmlformats.org/officeDocument/2006/relationships" name="3 Cash and programmes" sheetId="3" r:id="R49495d0d93cf49fb"/>
    <x:sheet xmlns:r="http://schemas.openxmlformats.org/officeDocument/2006/relationships" name="Sources" sheetId="4" r:id="R0a08ffe5d1074d1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#,##0.00"/>
    <x:numFmt numFmtId="201" formatCode="0.0%;(0.0%);&quot;–&quot;"/>
    <x:numFmt numFmtId="202" formatCode="#,##0"/>
    <x:numFmt numFmtId="203" formatCode="&quot;£&quot;#,##0.00;(&quot;£&quot;#,##0.00);&quot;–&quot;"/>
    <x:numFmt numFmtId="204" formatCode="mmm-yy"/>
    <x:numFmt numFmtId="205" formatCode="#,##0.0"/>
    <x:numFmt numFmtId="206" formatCode="&quot;£&quot;#,##0;(&quot;£&quot;#,##0);&quot;–&quot;"/>
  </x:numFmts>
  <x:fonts count="10">
    <x:font>
      <x:sz val="11"/>
      <x:name val="Carlito"/>
    </x:font>
    <x:font>
      <x:sz val="10"/>
      <x:color rgb="FF211F19"/>
      <x:name val="Arial"/>
    </x:font>
    <x:font>
      <x:b/>
      <x:sz val="16"/>
      <x:color rgb="FF211F19"/>
      <x:name val="Arial"/>
    </x:font>
    <x:font>
      <x:i/>
      <x:sz val="10"/>
      <x:color rgb="FF716B5E"/>
      <x:name val="Arial"/>
    </x:font>
    <x:font>
      <x:i/>
      <x:sz val="10"/>
      <x:color rgb="FFA98222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  <x:font>
      <x:sz val="10"/>
      <x:color rgb="FF000000"/>
      <x:name val="Arial"/>
    </x:font>
    <x:font>
      <x:b/>
      <x:sz val="10"/>
      <x:color rgb="FF211F19"/>
      <x:name val="Arial"/>
    </x:font>
    <x:font>
      <x:sz val="10"/>
      <x:color rgb="FF00800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11F19"/>
      </x:patternFill>
    </x:fill>
    <x:fill>
      <x:patternFill patternType="solid">
        <x:fgColor rgb="FFFFF3CE"/>
      </x:patternFill>
    </x:fill>
  </x:fills>
  <x:borders count="2">
    <x:border/>
    <x:border>
      <x:bottom style="thin">
        <x:color rgb="FFA98222"/>
      </x:bottom>
    </x:border>
  </x:borders>
  <x:cellStyleXfs count="1">
    <x:xf numFmtId="0" fontId="0" fillId="0" borderId="0"/>
  </x:cellStyleXfs>
  <x:cellXfs count="5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5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202" fontId="1" fillId="0" borderId="0" xfId="0" applyNumberFormat="1" applyFont="1" applyFill="1" applyBorder="1" applyAlignment="1">
      <x:alignment wrapText="1"/>
    </x:xf>
    <x:xf numFmtId="200" fontId="6" fillId="0" borderId="0" xfId="0" applyNumberFormat="1" applyFont="1" applyFill="1" applyBorder="1" applyAlignment="1">
      <x:alignment wrapText="1"/>
    </x:xf>
    <x:xf numFmtId="201" fontId="6" fillId="0" borderId="0" xfId="0" applyNumberFormat="1" applyFont="1" applyFill="1" applyBorder="1" applyAlignment="1">
      <x:alignment wrapText="1"/>
    </x:xf>
    <x:xf numFmtId="202" fontId="6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/>
    <x:xf numFmtId="203" fontId="7" fillId="0" borderId="0" xfId="0" applyNumberFormat="1" applyFont="1" applyFill="1" applyBorder="1"/>
    <x:xf numFmtId="203" fontId="8" fillId="0" borderId="0" xfId="0" applyNumberFormat="1" applyFont="1" applyFill="1" applyBorder="1"/>
    <x:xf numFmtId="0" fontId="1" fillId="3" borderId="0" xfId="0" applyNumberFormat="1" applyFont="1" applyFill="1" applyBorder="1"/>
    <x:xf numFmtId="0" fontId="6" fillId="3" borderId="0" xfId="0" applyNumberFormat="1" applyFont="1" applyFill="1" applyBorder="1"/>
    <x:xf numFmtId="203" fontId="6" fillId="3" borderId="0" xfId="0" applyNumberFormat="1" applyFont="1" applyFill="1" applyBorder="1"/>
    <x:xf numFmtId="201" fontId="6" fillId="3" borderId="0" xfId="0" applyNumberFormat="1" applyFont="1" applyFill="1" applyBorder="1"/>
    <x:xf numFmtId="201" fontId="7" fillId="0" borderId="0" xfId="0" applyNumberFormat="1" applyFont="1" applyFill="1" applyBorder="1"/>
    <x:xf numFmtId="0" fontId="9" fillId="0" borderId="0" xfId="0" applyNumberFormat="1" applyFont="1" applyFill="1" applyBorder="1"/>
    <x:xf numFmtId="203" fontId="9" fillId="0" borderId="0" xfId="0" applyNumberFormat="1" applyFont="1" applyFill="1" applyBorder="1"/>
    <x:xf numFmtId="201" fontId="9" fillId="0" borderId="0" xfId="0" applyNumberFormat="1" applyFont="1" applyFill="1" applyBorder="1"/>
    <x:xf numFmtId="204" fontId="1" fillId="0" borderId="0" xfId="0" applyNumberFormat="1" applyFont="1" applyFill="1" applyBorder="1"/>
    <x:xf numFmtId="204" fontId="1" fillId="2" borderId="0" xfId="0" applyNumberFormat="1" applyFont="1" applyFill="1" applyBorder="1"/>
    <x:xf numFmtId="204" fontId="5" fillId="2" borderId="0" xfId="0" applyNumberFormat="1" applyFont="1" applyFill="1" applyBorder="1"/>
    <x:xf numFmtId="205" fontId="6" fillId="3" borderId="0" xfId="0" applyNumberFormat="1" applyFont="1" applyFill="1" applyBorder="1"/>
    <x:xf numFmtId="206" fontId="6" fillId="3" borderId="0" xfId="0" applyNumberFormat="1" applyFont="1" applyFill="1" applyBorder="1"/>
    <x:xf numFmtId="206" fontId="7" fillId="0" borderId="0" xfId="0" applyNumberFormat="1" applyFont="1" applyFill="1" applyBorder="1"/>
    <x:xf numFmtId="202" fontId="6" fillId="3" borderId="0" xfId="0" applyNumberFormat="1" applyFont="1" applyFill="1" applyBorder="1"/>
    <x:xf numFmtId="202" fontId="7" fillId="0" borderId="0" xfId="0" applyNumberFormat="1" applyFont="1" applyFill="1" applyBorder="1"/>
    <x:xf numFmtId="206" fontId="8" fillId="0" borderId="0" xfId="0" applyNumberFormat="1" applyFont="1" applyFill="1" applyBorder="1"/>
    <x:xf numFmtId="206" fontId="1" fillId="0" borderId="0" xfId="0" applyNumberFormat="1" applyFont="1" applyFill="1" applyBorder="1"/>
    <x:xf numFmtId="206" fontId="5" fillId="2" borderId="0" xfId="0" applyNumberFormat="1" applyFont="1" applyFill="1" applyBorder="1"/>
    <x:xf numFmtId="206" fontId="9" fillId="0" borderId="0" xfId="0" applyNumberFormat="1" applyFont="1" applyFill="1" applyBorder="1"/>
    <x:xf numFmtId="203" fontId="8" fillId="0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horizontal="right"/>
    </x:xf>
    <x:xf numFmtId="0" fontId="3" fillId="0" borderId="0" xfId="0" applyNumberFormat="1" applyFont="1" applyFill="1" applyBorder="1" applyAlignment="1">
      <x:alignment horizontal="right"/>
    </x:xf>
    <x:xf numFmtId="0" fontId="0" fillId="0" borderId="0" xfId="0" applyNumberFormat="1" applyFont="1" applyFill="1" applyBorder="1" applyAlignment="1">
      <x:alignment horizontal="right"/>
    </x:xf>
    <x:xf numFmtId="0" fontId="5" fillId="2" borderId="0" xfId="0" applyNumberFormat="1" applyFont="1" applyFill="1" applyBorder="1" applyAlignment="1">
      <x:alignment horizontal="right"/>
    </x:xf>
    <x:xf numFmtId="203" fontId="6" fillId="3" borderId="0" xfId="0" applyNumberFormat="1" applyFont="1" applyFill="1" applyBorder="1" applyAlignment="1">
      <x:alignment horizontal="right"/>
    </x:xf>
    <x:xf numFmtId="201" fontId="6" fillId="3" borderId="0" xfId="0" applyNumberFormat="1" applyFont="1" applyFill="1" applyBorder="1" applyAlignment="1">
      <x:alignment horizontal="right"/>
    </x:xf>
    <x:xf numFmtId="203" fontId="7" fillId="0" borderId="0" xfId="0" applyNumberFormat="1" applyFont="1" applyFill="1" applyBorder="1" applyAlignment="1">
      <x:alignment horizontal="right"/>
    </x:xf>
    <x:xf numFmtId="201" fontId="7" fillId="0" borderId="0" xfId="0" applyNumberFormat="1" applyFont="1" applyFill="1" applyBorder="1" applyAlignment="1">
      <x:alignment horizontal="right"/>
    </x:xf>
    <x:xf numFmtId="203" fontId="9" fillId="0" borderId="0" xfId="0" applyNumberFormat="1" applyFont="1" applyFill="1" applyBorder="1" applyAlignment="1">
      <x:alignment horizontal="right"/>
    </x:xf>
    <x:xf numFmtId="201" fontId="9" fillId="0" borderId="0" xfId="0" applyNumberFormat="1" applyFont="1" applyFill="1" applyBorder="1" applyAlignment="1">
      <x:alignment horizontal="right"/>
    </x:xf>
    <x:xf numFmtId="206" fontId="8" fillId="0" borderId="0" xfId="0" applyNumberFormat="1" applyFont="1" applyFill="1" applyBorder="1" applyAlignment="1">
      <x:alignment horizontal="right"/>
    </x:xf>
    <x:xf numFmtId="205" fontId="6" fillId="3" borderId="0" xfId="0" applyNumberFormat="1" applyFont="1" applyFill="1" applyBorder="1" applyAlignment="1">
      <x:alignment horizontal="right"/>
    </x:xf>
    <x:xf numFmtId="206" fontId="6" fillId="3" borderId="0" xfId="0" applyNumberFormat="1" applyFont="1" applyFill="1" applyBorder="1" applyAlignment="1">
      <x:alignment horizontal="right"/>
    </x:xf>
    <x:xf numFmtId="206" fontId="7" fillId="0" borderId="0" xfId="0" applyNumberFormat="1" applyFont="1" applyFill="1" applyBorder="1" applyAlignment="1">
      <x:alignment horizontal="right"/>
    </x:xf>
    <x:xf numFmtId="202" fontId="6" fillId="3" borderId="0" xfId="0" applyNumberFormat="1" applyFont="1" applyFill="1" applyBorder="1" applyAlignment="1">
      <x:alignment horizontal="right"/>
    </x:xf>
    <x:xf numFmtId="202" fontId="7" fillId="0" borderId="0" xfId="0" applyNumberFormat="1" applyFont="1" applyFill="1" applyBorder="1" applyAlignment="1">
      <x:alignment horizontal="right"/>
    </x:xf>
    <x:xf numFmtId="206" fontId="1" fillId="0" borderId="0" xfId="0" applyNumberFormat="1" applyFont="1" applyFill="1" applyBorder="1" applyAlignment="1">
      <x:alignment horizontal="right"/>
    </x:xf>
    <x:xf numFmtId="206" fontId="5" fillId="2" borderId="0" xfId="0" applyNumberFormat="1" applyFont="1" applyFill="1" applyBorder="1" applyAlignment="1">
      <x:alignment horizontal="right"/>
    </x:xf>
    <x:xf numFmtId="206" fontId="9" fillId="0" borderId="0" xfId="0" applyNumberFormat="1" applyFont="1" applyFill="1" applyBorder="1" applyAlignment="1">
      <x:alignment horizontal="right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4564c6a36b488d" /><Relationship Type="http://schemas.openxmlformats.org/officeDocument/2006/relationships/theme" Target="/xl/theme/theme1.xml" Id="R52e9d7206ede4769" /><Relationship Type="http://schemas.openxmlformats.org/officeDocument/2006/relationships/sharedStrings" Target="/xl/sharedStrings.xml" Id="Rf85792caeb5e4958" /><Relationship Type="http://schemas.openxmlformats.org/officeDocument/2006/relationships/worksheet" Target="/xl/worksheets/sheet1.xml" Id="Rb4d036fabde244d9" /><Relationship Type="http://schemas.openxmlformats.org/officeDocument/2006/relationships/worksheet" Target="/xl/worksheets/sheet2.xml" Id="R50e12ddb58f04160" /><Relationship Type="http://schemas.openxmlformats.org/officeDocument/2006/relationships/worksheet" Target="/xl/worksheets/sheet3.xml" Id="R49495d0d93cf49fb" /><Relationship Type="http://schemas.openxmlformats.org/officeDocument/2006/relationships/worksheet" Target="/xl/worksheets/sheet4.xml" Id="R0a08ffe5d1074d1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A98222"/>
  </x:sheetPr>
  <x:sheetViews>
    <x:sheetView showGridLines="0" workbookViewId="0">
      <x:pane xSplit="4" ySplit="5" topLeftCell="E6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3" hidden="0" customWidth="1"/>
    <x:col min="4" max="4" width="3" hidden="0" customWidth="1"/>
    <x:col min="5" max="5" width="15" hidden="0" customWidth="1"/>
    <x:col min="6" max="6" width="15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 ht="23" customHeight="1">
      <x:c r="A2" s="1"/>
      <x:c r="B2" s="1"/>
      <x:c r="C2" s="2" t="str">
        <x:v>1  Capture marketplace economics</x:v>
      </x:c>
      <x:c r="D2" s="1"/>
      <x:c r="E2" s="1"/>
      <x:c r="F2" s="1"/>
      <x:c r="G2" s="1"/>
      <x:c r="H2" s="1"/>
      <x:c r="I2" s="1"/>
      <x:c r="J2" s="1"/>
      <x:c r="K2" s="1"/>
    </x:row>
    <x:row r="3" ht="23" customHeight="1">
      <x:c r="A3" s="1"/>
      <x:c r="B3" s="1"/>
      <x:c r="C3" s="4" t="str">
        <x:v>ADDED 15 Sep 2026 · R2 · Company inputs require quotes and evidence</x:v>
      </x:c>
      <x:c r="D3" s="1"/>
      <x:c r="E3" s="1"/>
      <x:c r="F3" s="1"/>
      <x:c r="G3" s="1"/>
      <x:c r="H3" s="1"/>
      <x:c r="I3" s="1"/>
      <x:c r="J3" s="1"/>
      <x:c r="K3" s="1"/>
    </x:row>
    <x:row r="4" ht="23" customHeight="1">
      <x:c r="A4" s="1"/>
      <x:c r="B4" s="1"/>
      <x:c r="C4" s="5"/>
      <x:c r="D4" s="5"/>
      <x:c r="E4" s="5"/>
      <x:c r="F4" s="5"/>
      <x:c r="G4" s="5"/>
      <x:c r="H4" s="5"/>
      <x:c r="I4" s="5"/>
      <x:c r="J4" s="5"/>
      <x:c r="K4" s="5"/>
    </x:row>
    <x:row r="5" ht="23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</x:row>
    <x:row r="6" ht="23" customHeight="1">
      <x:c r="A6" s="1"/>
      <x:c r="B6" s="1"/>
      <x:c r="C6" s="1" t="str">
        <x:v>Canopy net fee revenue / job (GBP)</x:v>
      </x:c>
      <x:c r="D6" s="1"/>
      <x:c r="E6" s="38" t="str">
        <x:f>E29</x:f>
        <x:v>n.a.</x:v>
      </x:c>
      <x:c r="F6" s="39"/>
      <x:c r="G6" s="40" t="str">
        <x:v>Agent model: gross customer spending is not platform revenue.</x:v>
      </x:c>
      <x:c r="H6" s="39"/>
      <x:c r="I6" s="39"/>
      <x:c r="J6" s="39"/>
      <x:c r="K6" s="39"/>
      <x:c r="L6" s="41"/>
      <x:c r="M6" s="41"/>
      <x:c r="N6" s="41"/>
      <x:c r="O6" s="41"/>
      <x:c r="P6" s="41"/>
      <x:c r="Q6" s="41"/>
    </x:row>
    <x:row r="7" ht="23" customHeight="1">
      <x:c r="A7" s="1"/>
      <x:c r="B7" s="1"/>
      <x:c r="C7" s="1" t="str">
        <x:v>Contribution before acquisition (GBP)</x:v>
      </x:c>
      <x:c r="D7" s="1"/>
      <x:c r="E7" s="38" t="str">
        <x:f>E31</x:f>
        <x:v>n.a.</x:v>
      </x:c>
      <x:c r="F7" s="39"/>
      <x:c r="G7" s="39"/>
      <x:c r="H7" s="39"/>
      <x:c r="I7" s="39"/>
      <x:c r="J7" s="39"/>
      <x:c r="K7" s="39"/>
      <x:c r="L7" s="41"/>
      <x:c r="M7" s="41"/>
      <x:c r="N7" s="41"/>
      <x:c r="O7" s="41"/>
      <x:c r="P7" s="41"/>
      <x:c r="Q7" s="41"/>
    </x:row>
    <x:row r="8" ht="23" customHeight="1">
      <x:c r="A8" s="1"/>
      <x:c r="B8" s="1"/>
      <x:c r="C8" s="1" t="str">
        <x:v>First-order contribution after CAC</x:v>
      </x:c>
      <x:c r="D8" s="1"/>
      <x:c r="E8" s="38" t="str">
        <x:f>E32</x:f>
        <x:v>n.a.</x:v>
      </x:c>
      <x:c r="F8" s="39"/>
      <x:c r="G8" s="40" t="str">
        <x:v>Do not offset a first-order loss with assumed repeat purchases.</x:v>
      </x:c>
      <x:c r="H8" s="39"/>
      <x:c r="I8" s="39"/>
      <x:c r="J8" s="39"/>
      <x:c r="K8" s="39"/>
      <x:c r="L8" s="41"/>
      <x:c r="M8" s="41"/>
      <x:c r="N8" s="41"/>
      <x:c r="O8" s="41"/>
      <x:c r="P8" s="41"/>
      <x:c r="Q8" s="41"/>
    </x:row>
    <x:row r="9" ht="23" customHeight="1">
      <x:c r="A9" s="1"/>
      <x:c r="B9" s="1"/>
      <x:c r="C9" s="1"/>
      <x:c r="D9" s="1"/>
      <x:c r="E9" s="39"/>
      <x:c r="F9" s="39"/>
      <x:c r="G9" s="39"/>
      <x:c r="H9" s="39"/>
      <x:c r="I9" s="39"/>
      <x:c r="J9" s="39"/>
      <x:c r="K9" s="39"/>
      <x:c r="L9" s="41"/>
      <x:c r="M9" s="41"/>
      <x:c r="N9" s="41"/>
      <x:c r="O9" s="41"/>
      <x:c r="P9" s="41"/>
      <x:c r="Q9" s="41"/>
    </x:row>
    <x:row r="10" ht="23" customHeight="1">
      <x:c r="A10" s="1"/>
      <x:c r="B10" s="1"/>
      <x:c r="C10" s="1"/>
      <x:c r="D10" s="1"/>
      <x:c r="E10" s="39"/>
      <x:c r="F10" s="39"/>
      <x:c r="G10" s="39"/>
      <x:c r="H10" s="39"/>
      <x:c r="I10" s="39"/>
      <x:c r="J10" s="39"/>
      <x:c r="K10" s="39"/>
      <x:c r="L10" s="41"/>
      <x:c r="M10" s="41"/>
      <x:c r="N10" s="41"/>
      <x:c r="O10" s="41"/>
      <x:c r="P10" s="41"/>
      <x:c r="Q10" s="41"/>
    </x:row>
    <x:row r="11" ht="23" customHeight="1">
      <x:c r="A11" s="1"/>
      <x:c r="B11" s="1"/>
      <x:c r="C11" s="1"/>
      <x:c r="D11" s="1"/>
      <x:c r="E11" s="39"/>
      <x:c r="F11" s="39"/>
      <x:c r="G11" s="39"/>
      <x:c r="H11" s="39"/>
      <x:c r="I11" s="39"/>
      <x:c r="J11" s="39"/>
      <x:c r="K11" s="39"/>
      <x:c r="L11" s="41"/>
      <x:c r="M11" s="41"/>
      <x:c r="N11" s="41"/>
      <x:c r="O11" s="41"/>
      <x:c r="P11" s="41"/>
      <x:c r="Q11" s="41"/>
    </x:row>
    <x:row r="12" ht="25" customHeight="1">
      <x:c r="A12" s="1"/>
      <x:c r="B12" s="1"/>
      <x:c r="C12" s="7" t="str">
        <x:v>Signed price, fees and measured costs</x:v>
      </x:c>
      <x:c r="D12" s="7"/>
      <x:c r="E12" s="42"/>
      <x:c r="F12" s="42"/>
      <x:c r="G12" s="42"/>
      <x:c r="H12" s="42"/>
      <x:c r="I12" s="42"/>
      <x:c r="J12" s="42"/>
      <x:c r="K12" s="42"/>
      <x:c r="L12" s="41"/>
      <x:c r="M12" s="41"/>
      <x:c r="N12" s="41"/>
      <x:c r="O12" s="41"/>
      <x:c r="P12" s="41"/>
      <x:c r="Q12" s="41"/>
    </x:row>
    <x:row r="13" ht="23" customHeight="1">
      <x:c r="A13" s="1"/>
      <x:c r="B13" s="1"/>
      <x:c r="C13" s="1"/>
      <x:c r="D13" s="1"/>
      <x:c r="E13" s="39"/>
      <x:c r="F13" s="39"/>
      <x:c r="G13" s="39"/>
      <x:c r="H13" s="39"/>
      <x:c r="I13" s="39"/>
      <x:c r="J13" s="39"/>
      <x:c r="K13" s="39"/>
      <x:c r="L13" s="41"/>
      <x:c r="M13" s="41"/>
      <x:c r="N13" s="41"/>
      <x:c r="O13" s="41"/>
      <x:c r="P13" s="41"/>
      <x:c r="Q13" s="41"/>
    </x:row>
    <x:row r="14" ht="23" customHeight="1">
      <x:c r="A14" s="1"/>
      <x:c r="B14" s="1"/>
      <x:c r="C14" s="1"/>
      <x:c r="D14" s="1"/>
      <x:c r="E14" s="39"/>
      <x:c r="F14" s="39"/>
      <x:c r="G14" s="39"/>
      <x:c r="H14" s="39"/>
      <x:c r="I14" s="39"/>
      <x:c r="J14" s="39"/>
      <x:c r="K14" s="39"/>
      <x:c r="L14" s="41"/>
      <x:c r="M14" s="41"/>
      <x:c r="N14" s="41"/>
      <x:c r="O14" s="41"/>
      <x:c r="P14" s="41"/>
      <x:c r="Q14" s="41"/>
    </x:row>
    <x:row r="15" ht="23" customHeight="1">
      <x:c r="A15" s="1"/>
      <x:c r="B15" s="1"/>
      <x:c r="C15" s="1"/>
      <x:c r="D15" s="1"/>
      <x:c r="E15" s="39"/>
      <x:c r="F15" s="39"/>
      <x:c r="G15" s="39"/>
      <x:c r="H15" s="39"/>
      <x:c r="I15" s="39"/>
      <x:c r="J15" s="39"/>
      <x:c r="K15" s="39"/>
      <x:c r="L15" s="41"/>
      <x:c r="M15" s="41"/>
      <x:c r="N15" s="41"/>
      <x:c r="O15" s="41"/>
      <x:c r="P15" s="41"/>
      <x:c r="Q15" s="41"/>
    </x:row>
    <x:row r="16" ht="23" customHeight="1">
      <x:c r="A16" s="1"/>
      <x:c r="B16" s="1"/>
      <x:c r="C16" s="1" t="str">
        <x:v>Customer service quote incl. tax (GBP)</x:v>
      </x:c>
      <x:c r="D16" s="1"/>
      <x:c r="E16" s="43"/>
      <x:c r="F16" s="39"/>
      <x:c r="G16" s="40" t="str">
        <x:v>Enter the actual GBP quote; supplier references stay separate.</x:v>
      </x:c>
      <x:c r="H16" s="39"/>
      <x:c r="I16" s="39"/>
      <x:c r="J16" s="39"/>
      <x:c r="K16" s="39"/>
      <x:c r="L16" s="41"/>
      <x:c r="M16" s="41"/>
      <x:c r="N16" s="41"/>
      <x:c r="O16" s="41"/>
      <x:c r="P16" s="41"/>
      <x:c r="Q16" s="41"/>
    </x:row>
    <x:row r="17" ht="23" customHeight="1">
      <x:c r="A17" s="1"/>
      <x:c r="B17" s="1"/>
      <x:c r="C17" s="1" t="str">
        <x:v>Tax rate on the service quote (%)</x:v>
      </x:c>
      <x:c r="D17" s="1"/>
      <x:c r="E17" s="44"/>
      <x:c r="F17" s="39"/>
      <x:c r="G17" s="39"/>
      <x:c r="H17" s="39"/>
      <x:c r="I17" s="39"/>
      <x:c r="J17" s="39"/>
      <x:c r="K17" s="39"/>
      <x:c r="L17" s="41"/>
      <x:c r="M17" s="41"/>
      <x:c r="N17" s="41"/>
      <x:c r="O17" s="41"/>
      <x:c r="P17" s="41"/>
      <x:c r="Q17" s="41"/>
    </x:row>
    <x:row r="18" ht="23" customHeight="1">
      <x:c r="A18" s="1"/>
      <x:c r="B18" s="1"/>
      <x:c r="C18" s="1" t="str">
        <x:v>Agreed platform take rate (%)</x:v>
      </x:c>
      <x:c r="D18" s="1"/>
      <x:c r="E18" s="44"/>
      <x:c r="F18" s="39"/>
      <x:c r="G18" s="39"/>
      <x:c r="H18" s="39"/>
      <x:c r="I18" s="39"/>
      <x:c r="J18" s="39"/>
      <x:c r="K18" s="39"/>
      <x:c r="L18" s="41"/>
      <x:c r="M18" s="41"/>
      <x:c r="N18" s="41"/>
      <x:c r="O18" s="41"/>
      <x:c r="P18" s="41"/>
      <x:c r="Q18" s="41"/>
    </x:row>
    <x:row r="19" ht="23" customHeight="1">
      <x:c r="A19" s="1"/>
      <x:c r="B19" s="1"/>
      <x:c r="C19" s="1" t="str">
        <x:v>Additional Canopy booking fee, net</x:v>
      </x:c>
      <x:c r="D19" s="1"/>
      <x:c r="E19" s="43"/>
      <x:c r="F19" s="39"/>
      <x:c r="G19" s="40" t="str">
        <x:v>Distinct contracted fee only; exclude tax from this input.</x:v>
      </x:c>
      <x:c r="H19" s="39"/>
      <x:c r="I19" s="39"/>
      <x:c r="J19" s="39"/>
      <x:c r="K19" s="39"/>
      <x:c r="L19" s="41"/>
      <x:c r="M19" s="41"/>
      <x:c r="N19" s="41"/>
      <x:c r="O19" s="41"/>
      <x:c r="P19" s="41"/>
      <x:c r="Q19" s="41"/>
    </x:row>
    <x:row r="20" ht="23" customHeight="1">
      <x:c r="A20" s="1"/>
      <x:c r="B20" s="1"/>
      <x:c r="C20" s="1" t="str">
        <x:v>Allocated payment / payout fees</x:v>
      </x:c>
      <x:c r="D20" s="1"/>
      <x:c r="E20" s="43"/>
      <x:c r="F20" s="39"/>
      <x:c r="G20" s="40" t="str">
        <x:v>Use actual configuration; no US fee assumed for a UK job.</x:v>
      </x:c>
      <x:c r="H20" s="39"/>
      <x:c r="I20" s="39"/>
      <x:c r="J20" s="39"/>
      <x:c r="K20" s="39"/>
      <x:c r="L20" s="41"/>
      <x:c r="M20" s="41"/>
      <x:c r="N20" s="41"/>
      <x:c r="O20" s="41"/>
      <x:c r="P20" s="41"/>
      <x:c r="Q20" s="41"/>
    </x:row>
    <x:row r="21" ht="23" customHeight="1">
      <x:c r="A21" s="1"/>
      <x:c r="B21" s="1"/>
      <x:c r="C21" s="1" t="str">
        <x:v>Canopy coordination / support cost</x:v>
      </x:c>
      <x:c r="D21" s="1"/>
      <x:c r="E21" s="43"/>
      <x:c r="F21" s="39"/>
      <x:c r="G21" s="39"/>
      <x:c r="H21" s="39"/>
      <x:c r="I21" s="39"/>
      <x:c r="J21" s="39"/>
      <x:c r="K21" s="39"/>
      <x:c r="L21" s="41"/>
      <x:c r="M21" s="41"/>
      <x:c r="N21" s="41"/>
      <x:c r="O21" s="41"/>
      <x:c r="P21" s="41"/>
      <x:c r="Q21" s="41"/>
    </x:row>
    <x:row r="22" ht="23" customHeight="1">
      <x:c r="A22" s="1"/>
      <x:c r="B22" s="1"/>
      <x:c r="C22" s="1" t="str">
        <x:v>Canopy editing / processing cost</x:v>
      </x:c>
      <x:c r="D22" s="1"/>
      <x:c r="E22" s="43"/>
      <x:c r="F22" s="39"/>
      <x:c r="G22" s="40" t="str">
        <x:v>Enter only costs borne by Canopy, avoiding double counting.</x:v>
      </x:c>
      <x:c r="H22" s="39"/>
      <x:c r="I22" s="39"/>
      <x:c r="J22" s="39"/>
      <x:c r="K22" s="39"/>
      <x:c r="L22" s="41"/>
      <x:c r="M22" s="41"/>
      <x:c r="N22" s="41"/>
      <x:c r="O22" s="41"/>
      <x:c r="P22" s="41"/>
      <x:c r="Q22" s="41"/>
    </x:row>
    <x:row r="23" ht="23" customHeight="1">
      <x:c r="A23" s="1"/>
      <x:c r="B23" s="1"/>
      <x:c r="C23" s="1" t="str">
        <x:v>Rework, refund and claim cost</x:v>
      </x:c>
      <x:c r="D23" s="1"/>
      <x:c r="E23" s="43"/>
      <x:c r="F23" s="39"/>
      <x:c r="G23" s="39"/>
      <x:c r="H23" s="39"/>
      <x:c r="I23" s="39"/>
      <x:c r="J23" s="39"/>
      <x:c r="K23" s="39"/>
      <x:c r="L23" s="41"/>
      <x:c r="M23" s="41"/>
      <x:c r="N23" s="41"/>
      <x:c r="O23" s="41"/>
      <x:c r="P23" s="41"/>
      <x:c r="Q23" s="41"/>
    </x:row>
    <x:row r="24" ht="23" customHeight="1">
      <x:c r="A24" s="1"/>
      <x:c r="B24" s="1"/>
      <x:c r="C24" s="1" t="str">
        <x:v>Acquisition cost for this new buyer</x:v>
      </x:c>
      <x:c r="D24" s="1"/>
      <x:c r="E24" s="43"/>
      <x:c r="F24" s="39"/>
      <x:c r="G24" s="40" t="str">
        <x:v>Measured new-customer acquisition, not total marketing budget.</x:v>
      </x:c>
      <x:c r="H24" s="39"/>
      <x:c r="I24" s="39"/>
      <x:c r="J24" s="39"/>
      <x:c r="K24" s="39"/>
      <x:c r="L24" s="41"/>
      <x:c r="M24" s="41"/>
      <x:c r="N24" s="41"/>
      <x:c r="O24" s="41"/>
      <x:c r="P24" s="41"/>
      <x:c r="Q24" s="41"/>
    </x:row>
    <x:row r="25" ht="23" customHeight="1">
      <x:c r="A25" s="1"/>
      <x:c r="B25" s="1"/>
      <x:c r="C25" s="1"/>
      <x:c r="D25" s="1"/>
      <x:c r="E25" s="39"/>
      <x:c r="F25" s="39"/>
      <x:c r="G25" s="39"/>
      <x:c r="H25" s="39"/>
      <x:c r="I25" s="39"/>
      <x:c r="J25" s="39"/>
      <x:c r="K25" s="39"/>
      <x:c r="L25" s="41"/>
      <x:c r="M25" s="41"/>
      <x:c r="N25" s="41"/>
      <x:c r="O25" s="41"/>
      <x:c r="P25" s="41"/>
      <x:c r="Q25" s="41"/>
    </x:row>
    <x:row r="26" ht="25" customHeight="1">
      <x:c r="A26" s="1"/>
      <x:c r="B26" s="1"/>
      <x:c r="C26" s="7" t="str">
        <x:v>Calculation and settlement basis</x:v>
      </x:c>
      <x:c r="D26" s="7"/>
      <x:c r="E26" s="42"/>
      <x:c r="F26" s="42"/>
      <x:c r="G26" s="42"/>
      <x:c r="H26" s="42"/>
      <x:c r="I26" s="42"/>
      <x:c r="J26" s="42"/>
      <x:c r="K26" s="42"/>
      <x:c r="L26" s="41"/>
      <x:c r="M26" s="41"/>
      <x:c r="N26" s="41"/>
      <x:c r="O26" s="41"/>
      <x:c r="P26" s="41"/>
      <x:c r="Q26" s="41"/>
    </x:row>
    <x:row r="27" ht="23" customHeight="1">
      <x:c r="A27" s="1"/>
      <x:c r="B27" s="1"/>
      <x:c r="C27" s="1"/>
      <x:c r="D27" s="1"/>
      <x:c r="E27" s="39"/>
      <x:c r="F27" s="39"/>
      <x:c r="G27" s="39"/>
      <x:c r="H27" s="39"/>
      <x:c r="I27" s="39"/>
      <x:c r="J27" s="39"/>
      <x:c r="K27" s="39"/>
      <x:c r="L27" s="41"/>
      <x:c r="M27" s="41"/>
      <x:c r="N27" s="41"/>
      <x:c r="O27" s="41"/>
      <x:c r="P27" s="41"/>
      <x:c r="Q27" s="41"/>
    </x:row>
    <x:row r="28" ht="23" customHeight="1">
      <x:c r="A28" s="1"/>
      <x:c r="B28" s="1"/>
      <x:c r="C28" s="1" t="str">
        <x:v>Service value excluding tax (GBP)</x:v>
      </x:c>
      <x:c r="D28" s="1"/>
      <x:c r="E28" s="45" t="str">
        <x:f>IF(COUNT(E16:E17)=2,E16/(1+E17),"n.a.")</x:f>
        <x:v>n.a.</x:v>
      </x:c>
      <x:c r="F28" s="39"/>
      <x:c r="G28" s="39"/>
      <x:c r="H28" s="39"/>
      <x:c r="I28" s="39"/>
      <x:c r="J28" s="39"/>
      <x:c r="K28" s="39"/>
      <x:c r="L28" s="41"/>
      <x:c r="M28" s="41"/>
      <x:c r="N28" s="41"/>
      <x:c r="O28" s="41"/>
      <x:c r="P28" s="41"/>
      <x:c r="Q28" s="41"/>
    </x:row>
    <x:row r="29" ht="23" customHeight="1">
      <x:c r="A29" s="1"/>
      <x:c r="B29" s="1"/>
      <x:c r="C29" s="1" t="str">
        <x:v>Canopy earned net fees (GBP)</x:v>
      </x:c>
      <x:c r="D29" s="1"/>
      <x:c r="E29" s="45" t="str">
        <x:f>IF(COUNT(E28,E18:E19)=3,E28*E18+E19,"n.a.")</x:f>
        <x:v>n.a.</x:v>
      </x:c>
      <x:c r="F29" s="39"/>
      <x:c r="G29" s="39"/>
      <x:c r="H29" s="39"/>
      <x:c r="I29" s="39"/>
      <x:c r="J29" s="39"/>
      <x:c r="K29" s="39"/>
      <x:c r="L29" s="41"/>
      <x:c r="M29" s="41"/>
      <x:c r="N29" s="41"/>
      <x:c r="O29" s="41"/>
      <x:c r="P29" s="41"/>
      <x:c r="Q29" s="41"/>
    </x:row>
    <x:row r="30" ht="23" customHeight="1">
      <x:c r="A30" s="1"/>
      <x:c r="B30" s="1"/>
      <x:c r="C30" s="1" t="str">
        <x:v>Operator net service entitlement</x:v>
      </x:c>
      <x:c r="D30" s="1"/>
      <x:c r="E30" s="45" t="str">
        <x:f>IF(COUNT(E28,E18)=2,E28*(1-E18),"n.a.")</x:f>
        <x:v>n.a.</x:v>
      </x:c>
      <x:c r="F30" s="39"/>
      <x:c r="G30" s="39"/>
      <x:c r="H30" s="39"/>
      <x:c r="I30" s="39"/>
      <x:c r="J30" s="39"/>
      <x:c r="K30" s="39"/>
      <x:c r="L30" s="41"/>
      <x:c r="M30" s="41"/>
      <x:c r="N30" s="41"/>
      <x:c r="O30" s="41"/>
      <x:c r="P30" s="41"/>
      <x:c r="Q30" s="41"/>
    </x:row>
    <x:row r="31" ht="23" customHeight="1">
      <x:c r="A31" s="1"/>
      <x:c r="B31" s="1"/>
      <x:c r="C31" s="1" t="str">
        <x:v>Job contribution before acquisition</x:v>
      </x:c>
      <x:c r="D31" s="1"/>
      <x:c r="E31" s="45" t="str">
        <x:f>IF(COUNT(E29,E20:E23)=5,E29-SUM(E20:E23),"n.a.")</x:f>
        <x:v>n.a.</x:v>
      </x:c>
      <x:c r="F31" s="39"/>
      <x:c r="G31" s="39"/>
      <x:c r="H31" s="39"/>
      <x:c r="I31" s="39"/>
      <x:c r="J31" s="39"/>
      <x:c r="K31" s="39"/>
      <x:c r="L31" s="41"/>
      <x:c r="M31" s="41"/>
      <x:c r="N31" s="41"/>
      <x:c r="O31" s="41"/>
      <x:c r="P31" s="41"/>
      <x:c r="Q31" s="41"/>
    </x:row>
    <x:row r="32" ht="23" customHeight="1">
      <x:c r="A32" s="1"/>
      <x:c r="B32" s="1"/>
      <x:c r="C32" s="1" t="str">
        <x:v>First-order contribution after CAC</x:v>
      </x:c>
      <x:c r="D32" s="1"/>
      <x:c r="E32" s="45" t="str">
        <x:f>IF(COUNT(E31,E24)=2,E31-E24,"n.a.")</x:f>
        <x:v>n.a.</x:v>
      </x:c>
      <x:c r="F32" s="39"/>
      <x:c r="G32" s="39"/>
      <x:c r="H32" s="39"/>
      <x:c r="I32" s="39"/>
      <x:c r="J32" s="39"/>
      <x:c r="K32" s="39"/>
      <x:c r="L32" s="41"/>
      <x:c r="M32" s="41"/>
      <x:c r="N32" s="41"/>
      <x:c r="O32" s="41"/>
      <x:c r="P32" s="41"/>
      <x:c r="Q32" s="41"/>
    </x:row>
    <x:row r="33" ht="23" customHeight="1">
      <x:c r="A33" s="1"/>
      <x:c r="B33" s="1"/>
      <x:c r="C33" s="1" t="str">
        <x:v>Contribution / Canopy fee revenue</x:v>
      </x:c>
      <x:c r="D33" s="1"/>
      <x:c r="E33" s="46" t="str">
        <x:f>IF(COUNT(E31,E29)=2,IF(E29&gt;0,E31/E29,"n.a."),"n.a.")</x:f>
        <x:v>n.a.</x:v>
      </x:c>
      <x:c r="F33" s="39"/>
      <x:c r="G33" s="39"/>
      <x:c r="H33" s="39"/>
      <x:c r="I33" s="39"/>
      <x:c r="J33" s="39"/>
      <x:c r="K33" s="39"/>
      <x:c r="L33" s="41"/>
      <x:c r="M33" s="41"/>
      <x:c r="N33" s="41"/>
      <x:c r="O33" s="41"/>
      <x:c r="P33" s="41"/>
      <x:c r="Q33" s="41"/>
    </x:row>
    <x:row r="34" ht="23" customHeight="1">
      <x:c r="A34" s="1"/>
      <x:c r="B34" s="1"/>
      <x:c r="C34" s="1"/>
      <x:c r="D34" s="1"/>
      <x:c r="E34" s="39"/>
      <x:c r="F34" s="39"/>
      <x:c r="G34" s="39"/>
      <x:c r="H34" s="39"/>
      <x:c r="I34" s="39"/>
      <x:c r="J34" s="39"/>
      <x:c r="K34" s="39"/>
      <x:c r="L34" s="41"/>
      <x:c r="M34" s="41"/>
      <x:c r="N34" s="41"/>
      <x:c r="O34" s="41"/>
      <x:c r="P34" s="41"/>
      <x:c r="Q34" s="41"/>
    </x:row>
    <x:row r="35" ht="25" customHeight="1">
      <x:c r="A35" s="1"/>
      <x:c r="B35" s="1"/>
      <x:c r="C35" s="7" t="str">
        <x:v>Sourced benchmark only — never inserted into a company quote</x:v>
      </x:c>
      <x:c r="D35" s="7"/>
      <x:c r="E35" s="42"/>
      <x:c r="F35" s="42"/>
      <x:c r="G35" s="42"/>
      <x:c r="H35" s="42"/>
      <x:c r="I35" s="42"/>
      <x:c r="J35" s="42"/>
      <x:c r="K35" s="42"/>
      <x:c r="L35" s="41"/>
      <x:c r="M35" s="41"/>
      <x:c r="N35" s="41"/>
      <x:c r="O35" s="41"/>
      <x:c r="P35" s="41"/>
      <x:c r="Q35" s="41"/>
    </x:row>
    <x:row r="36" ht="23" customHeight="1">
      <x:c r="A36" s="1"/>
      <x:c r="B36" s="1"/>
      <x:c r="C36" s="1"/>
      <x:c r="D36" s="1"/>
      <x:c r="E36" s="39"/>
      <x:c r="F36" s="39"/>
      <x:c r="G36" s="39"/>
      <x:c r="H36" s="39"/>
      <x:c r="I36" s="39"/>
      <x:c r="J36" s="39"/>
      <x:c r="K36" s="39"/>
      <x:c r="L36" s="41"/>
      <x:c r="M36" s="41"/>
      <x:c r="N36" s="41"/>
      <x:c r="O36" s="41"/>
      <x:c r="P36" s="41"/>
      <x:c r="Q36" s="41"/>
    </x:row>
    <x:row r="37" ht="23" customHeight="1">
      <x:c r="A37" s="1"/>
      <x:c r="B37" s="1"/>
      <x:c r="C37" s="1" t="str">
        <x:v>UK Basic package incl. VAT</x:v>
      </x:c>
      <x:c r="D37" s="1"/>
      <x:c r="E37" s="47" t="n">
        <x:f>'Sources'!E8</x:f>
        <x:v>195</x:v>
      </x:c>
      <x:c r="F37" s="39"/>
      <x:c r="G37" s="40" t="str">
        <x:v>Drone Studio North East Basic, S36; final quote required.</x:v>
      </x:c>
      <x:c r="H37" s="39"/>
      <x:c r="I37" s="39"/>
      <x:c r="J37" s="39"/>
      <x:c r="K37" s="39"/>
      <x:c r="L37" s="41"/>
      <x:c r="M37" s="41"/>
      <x:c r="N37" s="41"/>
      <x:c r="O37" s="41"/>
      <x:c r="P37" s="41"/>
      <x:c r="Q37" s="41"/>
    </x:row>
    <x:row r="38" ht="23" customHeight="1">
      <x:c r="A38" s="1"/>
      <x:c r="B38" s="1"/>
      <x:c r="C38" s="1" t="str">
        <x:v>Standard VAT normalisation rate</x:v>
      </x:c>
      <x:c r="D38" s="1"/>
      <x:c r="E38" s="48" t="n">
        <x:f>'Sources'!E12</x:f>
        <x:v>0.2</x:v>
      </x:c>
      <x:c r="F38" s="39"/>
      <x:c r="G38" s="39"/>
      <x:c r="H38" s="39"/>
      <x:c r="I38" s="39"/>
      <x:c r="J38" s="39"/>
      <x:c r="K38" s="39"/>
      <x:c r="L38" s="41"/>
      <x:c r="M38" s="41"/>
      <x:c r="N38" s="41"/>
      <x:c r="O38" s="41"/>
      <x:c r="P38" s="41"/>
      <x:c r="Q38" s="41"/>
    </x:row>
    <x:row r="39" ht="23" customHeight="1">
      <x:c r="A39" s="1"/>
      <x:c r="B39" s="1"/>
      <x:c r="C39" s="1" t="str">
        <x:v>Reference package excluding VAT</x:v>
      </x:c>
      <x:c r="D39" s="1"/>
      <x:c r="E39" s="45" t="n">
        <x:f>E37/(1+E38)</x:f>
        <x:v>162.5</x:v>
      </x:c>
      <x:c r="F39" s="39"/>
      <x:c r="G39" s="40" t="str">
        <x:v>Standard-rated normalisation, S44. No price forecast.</x:v>
      </x:c>
      <x:c r="H39" s="39"/>
      <x:c r="I39" s="39"/>
      <x:c r="J39" s="39"/>
      <x:c r="K39" s="39"/>
      <x:c r="L39" s="41"/>
      <x:c r="M39" s="41"/>
      <x:c r="N39" s="41"/>
      <x:c r="O39" s="41"/>
      <x:c r="P39" s="41"/>
      <x:c r="Q39" s="41"/>
    </x:row>
    <x:row r="40" ht="23" customHeight="1">
      <x:c r="A40" s="1"/>
      <x:c r="B40" s="1"/>
      <x:c r="C40" s="1"/>
      <x:c r="D40" s="1"/>
      <x:c r="E40" s="39"/>
      <x:c r="F40" s="39"/>
      <x:c r="G40" s="39"/>
      <x:c r="H40" s="39"/>
      <x:c r="I40" s="39"/>
      <x:c r="J40" s="39"/>
      <x:c r="K40" s="39"/>
      <x:c r="L40" s="41"/>
      <x:c r="M40" s="41"/>
      <x:c r="N40" s="41"/>
      <x:c r="O40" s="41"/>
      <x:c r="P40" s="41"/>
      <x:c r="Q40" s="41"/>
    </x:row>
    <x:row r="41" ht="23" customHeight="1">
      <x:c r="A41" s="1"/>
      <x:c r="B41" s="1"/>
      <x:c r="C41" s="1"/>
      <x:c r="D41" s="1"/>
      <x:c r="E41" s="39"/>
      <x:c r="F41" s="39"/>
      <x:c r="G41" s="39"/>
      <x:c r="H41" s="39"/>
      <x:c r="I41" s="39"/>
      <x:c r="J41" s="39"/>
      <x:c r="K41" s="39"/>
      <x:c r="L41" s="41"/>
      <x:c r="M41" s="41"/>
      <x:c r="N41" s="41"/>
      <x:c r="O41" s="41"/>
      <x:c r="P41" s="41"/>
      <x:c r="Q41" s="41"/>
    </x:row>
    <x:row r="42" ht="23" customHeight="1">
      <x:c r="A42" s="1"/>
      <x:c r="B42" s="1"/>
      <x:c r="C42" s="3" t="str">
        <x:v>Operator entitlement excludes settlement tax, held funds and actual payout timing; it is not operator profit.</x:v>
      </x:c>
      <x:c r="D42" s="1"/>
      <x:c r="E42" s="39"/>
      <x:c r="F42" s="39"/>
      <x:c r="G42" s="39"/>
      <x:c r="H42" s="39"/>
      <x:c r="I42" s="39"/>
      <x:c r="J42" s="39"/>
      <x:c r="K42" s="39"/>
      <x:c r="L42" s="41"/>
      <x:c r="M42" s="41"/>
      <x:c r="N42" s="41"/>
      <x:c r="O42" s="41"/>
      <x:c r="P42" s="41"/>
      <x:c r="Q42" s="41"/>
    </x:row>
    <x:row r="43" ht="23" customHeight="1">
      <x:c r="A43" s="1"/>
      <x:c r="B43" s="1"/>
      <x:c r="C43" s="1"/>
      <x:c r="D43" s="1"/>
      <x:c r="E43" s="39"/>
      <x:c r="F43" s="39"/>
      <x:c r="G43" s="39"/>
      <x:c r="H43" s="39"/>
      <x:c r="I43" s="39"/>
      <x:c r="J43" s="39"/>
      <x:c r="K43" s="39"/>
      <x:c r="L43" s="41"/>
      <x:c r="M43" s="41"/>
      <x:c r="N43" s="41"/>
      <x:c r="O43" s="41"/>
      <x:c r="P43" s="41"/>
      <x:c r="Q43" s="41"/>
    </x:row>
    <x:row r="44" ht="23" customHeight="1">
      <x:c r="A44" s="1"/>
      <x:c r="B44" s="1"/>
      <x:c r="C44" s="3" t="str">
        <x:v>If Canopy is the principal service provider, rebuild revenue/COGS treatment to match the signed contract.</x:v>
      </x:c>
      <x:c r="D44" s="1"/>
      <x:c r="E44" s="39"/>
      <x:c r="F44" s="39"/>
      <x:c r="G44" s="39"/>
      <x:c r="H44" s="39"/>
      <x:c r="I44" s="39"/>
      <x:c r="J44" s="39"/>
      <x:c r="K44" s="39"/>
      <x:c r="L44" s="41"/>
      <x:c r="M44" s="41"/>
      <x:c r="N44" s="41"/>
      <x:c r="O44" s="41"/>
      <x:c r="P44" s="41"/>
      <x:c r="Q44" s="41"/>
    </x:row>
    <x:row r="45" ht="23" customHeight="1">
      <x:c r="A45" s="1"/>
      <x:c r="B45" s="1"/>
      <x:c r="C45" s="1"/>
      <x:c r="D45" s="1"/>
      <x:c r="E45" s="39"/>
      <x:c r="F45" s="39"/>
      <x:c r="G45" s="39"/>
      <x:c r="H45" s="39"/>
      <x:c r="I45" s="39"/>
      <x:c r="J45" s="39"/>
      <x:c r="K45" s="39"/>
      <x:c r="L45" s="41"/>
      <x:c r="M45" s="41"/>
      <x:c r="N45" s="41"/>
      <x:c r="O45" s="41"/>
      <x:c r="P45" s="41"/>
      <x:c r="Q45" s="41"/>
    </x:row>
    <x:row r="46" ht="23" customHeight="1">
      <x:c r="A46" s="1"/>
      <x:c r="B46" s="1"/>
      <x:c r="C46" s="1"/>
      <x:c r="D46" s="1"/>
      <x:c r="E46" s="39"/>
      <x:c r="F46" s="39"/>
      <x:c r="G46" s="39"/>
      <x:c r="H46" s="39"/>
      <x:c r="I46" s="39"/>
      <x:c r="J46" s="39"/>
      <x:c r="K46" s="39"/>
      <x:c r="L46" s="41"/>
      <x:c r="M46" s="41"/>
      <x:c r="N46" s="41"/>
      <x:c r="O46" s="41"/>
      <x:c r="P46" s="41"/>
      <x:c r="Q46" s="41"/>
    </x:row>
    <x:row r="47" ht="25" customHeight="1">
      <x:c r="A47" s="1"/>
      <x:c r="B47" s="1"/>
      <x:c r="C47" s="7" t="str">
        <x:v>Evidence required</x:v>
      </x:c>
      <x:c r="D47" s="7"/>
      <x:c r="E47" s="42"/>
      <x:c r="F47" s="42"/>
      <x:c r="G47" s="42"/>
      <x:c r="H47" s="42"/>
      <x:c r="I47" s="42"/>
      <x:c r="J47" s="42"/>
      <x:c r="K47" s="42"/>
      <x:c r="L47" s="41"/>
      <x:c r="M47" s="41"/>
      <x:c r="N47" s="41"/>
      <x:c r="O47" s="41"/>
      <x:c r="P47" s="41"/>
      <x:c r="Q47" s="41"/>
    </x:row>
    <x:row r="48" ht="23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</x:row>
    <x:row r="49" ht="23" customHeight="1">
      <x:c r="A49" s="1"/>
      <x:c r="B49" s="1"/>
      <x:c r="C49" s="1" t="str">
        <x:v>Buyer quote and tax basis</x:v>
      </x:c>
      <x:c r="D49" s="1"/>
      <x:c r="E49" s="18"/>
      <x:c r="F49" s="18"/>
      <x:c r="G49" s="18"/>
      <x:c r="H49" s="18"/>
      <x:c r="I49" s="18"/>
      <x:c r="J49" s="18"/>
      <x:c r="K49" s="18"/>
    </x:row>
    <x:row r="50" ht="23" customHeight="1">
      <x:c r="A50" s="1"/>
      <x:c r="B50" s="1"/>
      <x:c r="C50" s="1" t="str">
        <x:v>Platform agreement and fee</x:v>
      </x:c>
      <x:c r="D50" s="1"/>
      <x:c r="E50" s="18"/>
      <x:c r="F50" s="18"/>
      <x:c r="G50" s="18"/>
      <x:c r="H50" s="18"/>
      <x:c r="I50" s="18"/>
      <x:c r="J50" s="18"/>
      <x:c r="K50" s="18"/>
    </x:row>
    <x:row r="51" ht="23" customHeight="1">
      <x:c r="A51" s="1"/>
      <x:c r="B51" s="1"/>
      <x:c r="C51" s="1" t="str">
        <x:v>Operator and production cost quote</x:v>
      </x:c>
      <x:c r="D51" s="1"/>
      <x:c r="E51" s="18"/>
      <x:c r="F51" s="18"/>
      <x:c r="G51" s="18"/>
      <x:c r="H51" s="18"/>
      <x:c r="I51" s="18"/>
      <x:c r="J51" s="18"/>
      <x:c r="K51" s="18"/>
    </x:row>
    <x:row r="52" ht="23" customHeight="1">
      <x:c r="A52" s="1"/>
      <x:c r="B52" s="1"/>
      <x:c r="C52" s="1" t="str">
        <x:v>Measured support / rework / acquisition</x:v>
      </x:c>
      <x:c r="D52" s="1"/>
      <x:c r="E52" s="18"/>
      <x:c r="F52" s="18"/>
      <x:c r="G52" s="18"/>
      <x:c r="H52" s="18"/>
      <x:c r="I52" s="18"/>
      <x:c r="J52" s="18"/>
      <x:c r="K52" s="18"/>
    </x:row>
    <x:row r="53" ht="23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</x:row>
    <x:row r="54" ht="23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</x:row>
    <x:row r="55" ht="23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</x:row>
    <x:row r="56" ht="23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</x:row>
    <x:row r="57" ht="23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</x:row>
    <x:row r="58" ht="23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</x:row>
  </x:sheetData>
  <x:dataValidations count="9">
    <x:dataValidation type="decimal" operator="greaterThanOrEqual" sqref="E16">
      <x:formula1>0</x:formula1>
    </x:dataValidation>
    <x:dataValidation type="decimal" operator="between" sqref="E17">
      <x:formula1>0</x:formula1>
      <x:formula2>1</x:formula2>
    </x:dataValidation>
    <x:dataValidation type="decimal" operator="between" sqref="E18">
      <x:formula1>0</x:formula1>
      <x:formula2>1</x:formula2>
    </x:dataValidation>
    <x:dataValidation type="decimal" operator="greaterThanOrEqual" sqref="E19">
      <x:formula1>0</x:formula1>
    </x:dataValidation>
    <x:dataValidation type="decimal" operator="greaterThanOrEqual" sqref="E20">
      <x:formula1>0</x:formula1>
    </x:dataValidation>
    <x:dataValidation type="decimal" operator="greaterThanOrEqual" sqref="E21">
      <x:formula1>0</x:formula1>
    </x:dataValidation>
    <x:dataValidation type="decimal" operator="greaterThanOrEqual" sqref="E22">
      <x:formula1>0</x:formula1>
    </x:dataValidation>
    <x:dataValidation type="decimal" operator="greaterThanOrEqual" sqref="E23">
      <x:formula1>0</x:formula1>
    </x:dataValidation>
    <x:dataValidation type="decimal" operator="greaterThanOrEqual" sqref="E24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A98222"/>
  </x:sheetPr>
  <x:sheetViews>
    <x:sheetView showGridLines="0" workbookViewId="0">
      <x:pane xSplit="4" ySplit="5" topLeftCell="E6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3" hidden="0" customWidth="1"/>
    <x:col min="4" max="4" width="3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20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 ht="23" customHeight="1">
      <x:c r="A2" s="1"/>
      <x:c r="B2" s="1"/>
      <x:c r="C2" s="2" t="str">
        <x:v>2  Portfolio operating model · GBP</x:v>
      </x:c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</x:row>
    <x:row r="3" ht="23" customHeight="1">
      <x:c r="A3" s="1"/>
      <x:c r="B3" s="1"/>
      <x:c r="C3" s="4" t="str">
        <x:v>ADDED 15 Sep 2026 · R2 · Company inputs require quotes and evidence</x:v>
      </x:c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</x:row>
    <x:row r="4" ht="23" customHeight="1">
      <x:c r="A4" s="1"/>
      <x:c r="B4" s="1"/>
      <x:c r="C4" s="5"/>
      <x:c r="D4" s="5"/>
      <x:c r="E4" s="5"/>
      <x:c r="F4" s="5"/>
      <x:c r="G4" s="5"/>
      <x:c r="H4" s="5"/>
      <x:c r="I4" s="5"/>
      <x:c r="J4" s="5"/>
      <x:c r="K4" s="5"/>
      <x:c r="L4" s="5"/>
      <x:c r="M4" s="5"/>
      <x:c r="N4" s="5"/>
      <x:c r="O4" s="5"/>
      <x:c r="P4" s="5"/>
      <x:c r="Q4" s="5"/>
    </x:row>
    <x:row r="5" ht="23" customHeight="1">
      <x:c r="A5" s="1"/>
      <x:c r="B5" s="1"/>
      <x:c r="C5" s="1"/>
      <x:c r="D5" s="1"/>
      <x:c r="E5" s="28" t="n">
        <x:v>46296</x:v>
      </x:c>
      <x:c r="F5" s="28" t="n">
        <x:v>46327</x:v>
      </x:c>
      <x:c r="G5" s="28" t="n">
        <x:v>46357</x:v>
      </x:c>
      <x:c r="H5" s="28" t="n">
        <x:v>46388</x:v>
      </x:c>
      <x:c r="I5" s="28" t="n">
        <x:v>46419</x:v>
      </x:c>
      <x:c r="J5" s="28" t="n">
        <x:v>46447</x:v>
      </x:c>
      <x:c r="K5" s="28" t="n">
        <x:v>46478</x:v>
      </x:c>
      <x:c r="L5" s="28" t="n">
        <x:v>46508</x:v>
      </x:c>
      <x:c r="M5" s="28" t="n">
        <x:v>46539</x:v>
      </x:c>
      <x:c r="N5" s="28" t="n">
        <x:v>46569</x:v>
      </x:c>
      <x:c r="O5" s="28" t="n">
        <x:v>46600</x:v>
      </x:c>
      <x:c r="P5" s="28" t="n">
        <x:v>46631</x:v>
      </x:c>
      <x:c r="Q5" s="1" t="str">
        <x:v>12 months / ending</x:v>
      </x:c>
    </x:row>
    <x:row r="6" ht="23" customHeight="1">
      <x:c r="A6" s="1"/>
      <x:c r="B6" s="1"/>
      <x:c r="C6" s="1"/>
      <x:c r="D6" s="1"/>
      <x:c r="E6" s="39"/>
      <x:c r="F6" s="39"/>
      <x:c r="G6" s="39"/>
      <x:c r="H6" s="39"/>
      <x:c r="I6" s="39"/>
      <x:c r="J6" s="39"/>
      <x:c r="K6" s="39"/>
      <x:c r="L6" s="39"/>
      <x:c r="M6" s="39"/>
      <x:c r="N6" s="39"/>
      <x:c r="O6" s="39"/>
      <x:c r="P6" s="39"/>
      <x:c r="Q6" s="39"/>
    </x:row>
    <x:row r="7" ht="23" customHeight="1">
      <x:c r="A7" s="1"/>
      <x:c r="B7" s="1"/>
      <x:c r="C7" s="1" t="str">
        <x:v>Recognised Canopy net revenue</x:v>
      </x:c>
      <x:c r="D7" s="1"/>
      <x:c r="E7" s="49" t="str">
        <x:f>E22</x:f>
        <x:v>n.a.</x:v>
      </x:c>
      <x:c r="F7" s="49" t="str">
        <x:f>F22</x:f>
        <x:v>n.a.</x:v>
      </x:c>
      <x:c r="G7" s="49" t="str">
        <x:f>G22</x:f>
        <x:v>n.a.</x:v>
      </x:c>
      <x:c r="H7" s="49" t="str">
        <x:f>H22</x:f>
        <x:v>n.a.</x:v>
      </x:c>
      <x:c r="I7" s="49" t="str">
        <x:f>I22</x:f>
        <x:v>n.a.</x:v>
      </x:c>
      <x:c r="J7" s="49" t="str">
        <x:f>J22</x:f>
        <x:v>n.a.</x:v>
      </x:c>
      <x:c r="K7" s="49" t="str">
        <x:f>K22</x:f>
        <x:v>n.a.</x:v>
      </x:c>
      <x:c r="L7" s="49" t="str">
        <x:f>L22</x:f>
        <x:v>n.a.</x:v>
      </x:c>
      <x:c r="M7" s="49" t="str">
        <x:f>M22</x:f>
        <x:v>n.a.</x:v>
      </x:c>
      <x:c r="N7" s="49" t="str">
        <x:f>N22</x:f>
        <x:v>n.a.</x:v>
      </x:c>
      <x:c r="O7" s="49" t="str">
        <x:f>O22</x:f>
        <x:v>n.a.</x:v>
      </x:c>
      <x:c r="P7" s="49" t="str">
        <x:f>P22</x:f>
        <x:v>n.a.</x:v>
      </x:c>
      <x:c r="Q7" s="49" t="str">
        <x:f>IF(COUNT(E7:P7)=12,SUM(E7:P7),"n.a.")</x:f>
        <x:v>n.a.</x:v>
      </x:c>
    </x:row>
    <x:row r="8" ht="23" customHeight="1">
      <x:c r="A8" s="1"/>
      <x:c r="B8" s="1"/>
      <x:c r="C8" s="1" t="str">
        <x:v>Operating result before tax / D&amp;A</x:v>
      </x:c>
      <x:c r="D8" s="1"/>
      <x:c r="E8" s="49" t="str">
        <x:f>E33</x:f>
        <x:v>n.a.</x:v>
      </x:c>
      <x:c r="F8" s="49" t="str">
        <x:f>F33</x:f>
        <x:v>n.a.</x:v>
      </x:c>
      <x:c r="G8" s="49" t="str">
        <x:f>G33</x:f>
        <x:v>n.a.</x:v>
      </x:c>
      <x:c r="H8" s="49" t="str">
        <x:f>H33</x:f>
        <x:v>n.a.</x:v>
      </x:c>
      <x:c r="I8" s="49" t="str">
        <x:f>I33</x:f>
        <x:v>n.a.</x:v>
      </x:c>
      <x:c r="J8" s="49" t="str">
        <x:f>J33</x:f>
        <x:v>n.a.</x:v>
      </x:c>
      <x:c r="K8" s="49" t="str">
        <x:f>K33</x:f>
        <x:v>n.a.</x:v>
      </x:c>
      <x:c r="L8" s="49" t="str">
        <x:f>L33</x:f>
        <x:v>n.a.</x:v>
      </x:c>
      <x:c r="M8" s="49" t="str">
        <x:f>M33</x:f>
        <x:v>n.a.</x:v>
      </x:c>
      <x:c r="N8" s="49" t="str">
        <x:f>N33</x:f>
        <x:v>n.a.</x:v>
      </x:c>
      <x:c r="O8" s="49" t="str">
        <x:f>O33</x:f>
        <x:v>n.a.</x:v>
      </x:c>
      <x:c r="P8" s="49" t="str">
        <x:f>P33</x:f>
        <x:v>n.a.</x:v>
      </x:c>
      <x:c r="Q8" s="49" t="str">
        <x:f>IF(COUNT(E8:P8)=12,SUM(E8:P8),"n.a.")</x:f>
        <x:v>n.a.</x:v>
      </x:c>
    </x:row>
    <x:row r="9" ht="23" customHeight="1">
      <x:c r="A9" s="1"/>
      <x:c r="B9" s="1"/>
      <x:c r="C9" s="1"/>
      <x:c r="D9" s="1"/>
      <x:c r="E9" s="39"/>
      <x:c r="F9" s="39"/>
      <x:c r="G9" s="39"/>
      <x:c r="H9" s="39"/>
      <x:c r="I9" s="39"/>
      <x:c r="J9" s="39"/>
      <x:c r="K9" s="39"/>
      <x:c r="L9" s="39"/>
      <x:c r="M9" s="39"/>
      <x:c r="N9" s="39"/>
      <x:c r="O9" s="39"/>
      <x:c r="P9" s="39"/>
      <x:c r="Q9" s="39"/>
    </x:row>
    <x:row r="10" ht="25" customHeight="1">
      <x:c r="A10" s="1"/>
      <x:c r="B10" s="1"/>
      <x:c r="C10" s="7" t="str">
        <x:v>Inputs, revenue and delivery costs</x:v>
      </x:c>
      <x:c r="D10" s="7"/>
      <x:c r="E10" s="42"/>
      <x:c r="F10" s="42"/>
      <x:c r="G10" s="42"/>
      <x:c r="H10" s="42"/>
      <x:c r="I10" s="42"/>
      <x:c r="J10" s="42"/>
      <x:c r="K10" s="42"/>
      <x:c r="L10" s="42"/>
      <x:c r="M10" s="42"/>
      <x:c r="N10" s="42"/>
      <x:c r="O10" s="42"/>
      <x:c r="P10" s="42"/>
      <x:c r="Q10" s="39"/>
    </x:row>
    <x:row r="11" ht="23" customHeight="1">
      <x:c r="A11" s="1"/>
      <x:c r="B11" s="1"/>
      <x:c r="C11" s="1"/>
      <x:c r="D11" s="1"/>
      <x:c r="E11" s="39"/>
      <x:c r="F11" s="39"/>
      <x:c r="G11" s="39"/>
      <x:c r="H11" s="39"/>
      <x:c r="I11" s="39"/>
      <x:c r="J11" s="39"/>
      <x:c r="K11" s="39"/>
      <x:c r="L11" s="39"/>
      <x:c r="M11" s="39"/>
      <x:c r="N11" s="39"/>
      <x:c r="O11" s="39"/>
      <x:c r="P11" s="39"/>
      <x:c r="Q11" s="39"/>
    </x:row>
    <x:row r="12" ht="23" customHeight="1">
      <x:c r="A12" s="1"/>
      <x:c r="B12" s="1"/>
      <x:c r="C12" s="1" t="str">
        <x:v>Average billable sites</x:v>
      </x:c>
      <x:c r="D12" s="1"/>
      <x:c r="E12" s="50"/>
      <x:c r="F12" s="50"/>
      <x:c r="G12" s="50"/>
      <x:c r="H12" s="50"/>
      <x:c r="I12" s="50"/>
      <x:c r="J12" s="50"/>
      <x:c r="K12" s="50"/>
      <x:c r="L12" s="50"/>
      <x:c r="M12" s="50"/>
      <x:c r="N12" s="50"/>
      <x:c r="O12" s="50"/>
      <x:c r="P12" s="50"/>
      <x:c r="Q12" s="39"/>
    </x:row>
    <x:row r="13" ht="23" customHeight="1">
      <x:c r="A13" s="1"/>
      <x:c r="B13" s="1"/>
      <x:c r="C13" s="1" t="str">
        <x:v>Monthly software fee / site (GBP)</x:v>
      </x:c>
      <x:c r="D13" s="1"/>
      <x:c r="E13" s="51"/>
      <x:c r="F13" s="51"/>
      <x:c r="G13" s="51"/>
      <x:c r="H13" s="51"/>
      <x:c r="I13" s="51"/>
      <x:c r="J13" s="51"/>
      <x:c r="K13" s="51"/>
      <x:c r="L13" s="51"/>
      <x:c r="M13" s="51"/>
      <x:c r="N13" s="51"/>
      <x:c r="O13" s="51"/>
      <x:c r="P13" s="51"/>
      <x:c r="Q13" s="39"/>
    </x:row>
    <x:row r="14" ht="23" customHeight="1">
      <x:c r="A14" s="1"/>
      <x:c r="B14" s="1"/>
      <x:c r="C14" s="1" t="str">
        <x:v>Software revenue recognised</x:v>
      </x:c>
      <x:c r="D14" s="1"/>
      <x:c r="E14" s="52" t="str">
        <x:f>IF(COUNT(E12:E13)=2,E12*E13,"n.a.")</x:f>
        <x:v>n.a.</x:v>
      </x:c>
      <x:c r="F14" s="52" t="str">
        <x:f>IF(COUNT(F12:F13)=2,F12*F13,"n.a.")</x:f>
        <x:v>n.a.</x:v>
      </x:c>
      <x:c r="G14" s="52" t="str">
        <x:f>IF(COUNT(G12:G13)=2,G12*G13,"n.a.")</x:f>
        <x:v>n.a.</x:v>
      </x:c>
      <x:c r="H14" s="52" t="str">
        <x:f>IF(COUNT(H12:H13)=2,H12*H13,"n.a.")</x:f>
        <x:v>n.a.</x:v>
      </x:c>
      <x:c r="I14" s="52" t="str">
        <x:f>IF(COUNT(I12:I13)=2,I12*I13,"n.a.")</x:f>
        <x:v>n.a.</x:v>
      </x:c>
      <x:c r="J14" s="52" t="str">
        <x:f>IF(COUNT(J12:J13)=2,J12*J13,"n.a.")</x:f>
        <x:v>n.a.</x:v>
      </x:c>
      <x:c r="K14" s="52" t="str">
        <x:f>IF(COUNT(K12:K13)=2,K12*K13,"n.a.")</x:f>
        <x:v>n.a.</x:v>
      </x:c>
      <x:c r="L14" s="52" t="str">
        <x:f>IF(COUNT(L12:L13)=2,L12*L13,"n.a.")</x:f>
        <x:v>n.a.</x:v>
      </x:c>
      <x:c r="M14" s="52" t="str">
        <x:f>IF(COUNT(M12:M13)=2,M12*M13,"n.a.")</x:f>
        <x:v>n.a.</x:v>
      </x:c>
      <x:c r="N14" s="52" t="str">
        <x:f>IF(COUNT(N12:N13)=2,N12*N13,"n.a.")</x:f>
        <x:v>n.a.</x:v>
      </x:c>
      <x:c r="O14" s="52" t="str">
        <x:f>IF(COUNT(O12:O13)=2,O12*O13,"n.a.")</x:f>
        <x:v>n.a.</x:v>
      </x:c>
      <x:c r="P14" s="52" t="str">
        <x:f>IF(COUNT(P12:P13)=2,P12*P13,"n.a.")</x:f>
        <x:v>n.a.</x:v>
      </x:c>
      <x:c r="Q14" s="52" t="str">
        <x:f>IF(COUNT(E14:P14)=12,SUM(E14:P14),"n.a.")</x:f>
        <x:v>n.a.</x:v>
      </x:c>
    </x:row>
    <x:row r="15" ht="23" customHeight="1">
      <x:c r="A15" s="1"/>
      <x:c r="B15" s="1"/>
      <x:c r="C15" s="1"/>
      <x:c r="D15" s="1"/>
      <x:c r="E15" s="39"/>
      <x:c r="F15" s="39"/>
      <x:c r="G15" s="39"/>
      <x:c r="H15" s="39"/>
      <x:c r="I15" s="39"/>
      <x:c r="J15" s="39"/>
      <x:c r="K15" s="39"/>
      <x:c r="L15" s="39"/>
      <x:c r="M15" s="39"/>
      <x:c r="N15" s="39"/>
      <x:c r="O15" s="39"/>
      <x:c r="P15" s="39"/>
      <x:c r="Q15" s="39"/>
    </x:row>
    <x:row r="16" ht="23" customHeight="1">
      <x:c r="A16" s="1"/>
      <x:c r="B16" s="1"/>
      <x:c r="C16" s="1" t="str">
        <x:v>Completed paid capture missions</x:v>
      </x:c>
      <x:c r="D16" s="1"/>
      <x:c r="E16" s="53"/>
      <x:c r="F16" s="53"/>
      <x:c r="G16" s="53"/>
      <x:c r="H16" s="53"/>
      <x:c r="I16" s="53"/>
      <x:c r="J16" s="53"/>
      <x:c r="K16" s="53"/>
      <x:c r="L16" s="53"/>
      <x:c r="M16" s="53"/>
      <x:c r="N16" s="53"/>
      <x:c r="O16" s="53"/>
      <x:c r="P16" s="53"/>
      <x:c r="Q16" s="54" t="str">
        <x:f>IF(COUNT(E16:P16)=12,SUM(E16:P16),"n.a.")</x:f>
        <x:v>n.a.</x:v>
      </x:c>
    </x:row>
    <x:row r="17" ht="23" customHeight="1">
      <x:c r="A17" s="1"/>
      <x:c r="B17" s="1"/>
      <x:c r="C17" s="1" t="str">
        <x:v>Service value / mission excl. tax</x:v>
      </x:c>
      <x:c r="D17" s="1"/>
      <x:c r="E17" s="51"/>
      <x:c r="F17" s="51"/>
      <x:c r="G17" s="51"/>
      <x:c r="H17" s="51"/>
      <x:c r="I17" s="51"/>
      <x:c r="J17" s="51"/>
      <x:c r="K17" s="51"/>
      <x:c r="L17" s="51"/>
      <x:c r="M17" s="51"/>
      <x:c r="N17" s="51"/>
      <x:c r="O17" s="51"/>
      <x:c r="P17" s="51"/>
      <x:c r="Q17" s="39"/>
    </x:row>
    <x:row r="18" ht="23" customHeight="1">
      <x:c r="A18" s="1"/>
      <x:c r="B18" s="1"/>
      <x:c r="C18" s="1" t="str">
        <x:v>Gross service value, excl. tax</x:v>
      </x:c>
      <x:c r="D18" s="1"/>
      <x:c r="E18" s="52" t="str">
        <x:f>IF(COUNT(E16:E17)=2,E16*E17,"n.a.")</x:f>
        <x:v>n.a.</x:v>
      </x:c>
      <x:c r="F18" s="52" t="str">
        <x:f>IF(COUNT(F16:F17)=2,F16*F17,"n.a.")</x:f>
        <x:v>n.a.</x:v>
      </x:c>
      <x:c r="G18" s="52" t="str">
        <x:f>IF(COUNT(G16:G17)=2,G16*G17,"n.a.")</x:f>
        <x:v>n.a.</x:v>
      </x:c>
      <x:c r="H18" s="52" t="str">
        <x:f>IF(COUNT(H16:H17)=2,H16*H17,"n.a.")</x:f>
        <x:v>n.a.</x:v>
      </x:c>
      <x:c r="I18" s="52" t="str">
        <x:f>IF(COUNT(I16:I17)=2,I16*I17,"n.a.")</x:f>
        <x:v>n.a.</x:v>
      </x:c>
      <x:c r="J18" s="52" t="str">
        <x:f>IF(COUNT(J16:J17)=2,J16*J17,"n.a.")</x:f>
        <x:v>n.a.</x:v>
      </x:c>
      <x:c r="K18" s="52" t="str">
        <x:f>IF(COUNT(K16:K17)=2,K16*K17,"n.a.")</x:f>
        <x:v>n.a.</x:v>
      </x:c>
      <x:c r="L18" s="52" t="str">
        <x:f>IF(COUNT(L16:L17)=2,L16*L17,"n.a.")</x:f>
        <x:v>n.a.</x:v>
      </x:c>
      <x:c r="M18" s="52" t="str">
        <x:f>IF(COUNT(M16:M17)=2,M16*M17,"n.a.")</x:f>
        <x:v>n.a.</x:v>
      </x:c>
      <x:c r="N18" s="52" t="str">
        <x:f>IF(COUNT(N16:N17)=2,N16*N17,"n.a.")</x:f>
        <x:v>n.a.</x:v>
      </x:c>
      <x:c r="O18" s="52" t="str">
        <x:f>IF(COUNT(O16:O17)=2,O16*O17,"n.a.")</x:f>
        <x:v>n.a.</x:v>
      </x:c>
      <x:c r="P18" s="52" t="str">
        <x:f>IF(COUNT(P16:P17)=2,P16*P17,"n.a.")</x:f>
        <x:v>n.a.</x:v>
      </x:c>
      <x:c r="Q18" s="52" t="str">
        <x:f>IF(COUNT(E18:P18)=12,SUM(E18:P18),"n.a.")</x:f>
        <x:v>n.a.</x:v>
      </x:c>
    </x:row>
    <x:row r="19" ht="23" customHeight="1">
      <x:c r="A19" s="1"/>
      <x:c r="B19" s="1"/>
      <x:c r="C19" s="1" t="str">
        <x:v>Agreed platform take rate (%)</x:v>
      </x:c>
      <x:c r="D19" s="1"/>
      <x:c r="E19" s="44"/>
      <x:c r="F19" s="44"/>
      <x:c r="G19" s="44"/>
      <x:c r="H19" s="44"/>
      <x:c r="I19" s="44"/>
      <x:c r="J19" s="44"/>
      <x:c r="K19" s="44"/>
      <x:c r="L19" s="44"/>
      <x:c r="M19" s="44"/>
      <x:c r="N19" s="44"/>
      <x:c r="O19" s="44"/>
      <x:c r="P19" s="44"/>
      <x:c r="Q19" s="39"/>
    </x:row>
    <x:row r="20" ht="23" customHeight="1">
      <x:c r="A20" s="1"/>
      <x:c r="B20" s="1"/>
      <x:c r="C20" s="1" t="str">
        <x:v>Capture coordination fee revenue</x:v>
      </x:c>
      <x:c r="D20" s="1"/>
      <x:c r="E20" s="52" t="str">
        <x:f>IF(COUNT(E18:E19)=2,E18*E19,"n.a.")</x:f>
        <x:v>n.a.</x:v>
      </x:c>
      <x:c r="F20" s="52" t="str">
        <x:f>IF(COUNT(F18:F19)=2,F18*F19,"n.a.")</x:f>
        <x:v>n.a.</x:v>
      </x:c>
      <x:c r="G20" s="52" t="str">
        <x:f>IF(COUNT(G18:G19)=2,G18*G19,"n.a.")</x:f>
        <x:v>n.a.</x:v>
      </x:c>
      <x:c r="H20" s="52" t="str">
        <x:f>IF(COUNT(H18:H19)=2,H18*H19,"n.a.")</x:f>
        <x:v>n.a.</x:v>
      </x:c>
      <x:c r="I20" s="52" t="str">
        <x:f>IF(COUNT(I18:I19)=2,I18*I19,"n.a.")</x:f>
        <x:v>n.a.</x:v>
      </x:c>
      <x:c r="J20" s="52" t="str">
        <x:f>IF(COUNT(J18:J19)=2,J18*J19,"n.a.")</x:f>
        <x:v>n.a.</x:v>
      </x:c>
      <x:c r="K20" s="52" t="str">
        <x:f>IF(COUNT(K18:K19)=2,K18*K19,"n.a.")</x:f>
        <x:v>n.a.</x:v>
      </x:c>
      <x:c r="L20" s="52" t="str">
        <x:f>IF(COUNT(L18:L19)=2,L18*L19,"n.a.")</x:f>
        <x:v>n.a.</x:v>
      </x:c>
      <x:c r="M20" s="52" t="str">
        <x:f>IF(COUNT(M18:M19)=2,M18*M19,"n.a.")</x:f>
        <x:v>n.a.</x:v>
      </x:c>
      <x:c r="N20" s="52" t="str">
        <x:f>IF(COUNT(N18:N19)=2,N18*N19,"n.a.")</x:f>
        <x:v>n.a.</x:v>
      </x:c>
      <x:c r="O20" s="52" t="str">
        <x:f>IF(COUNT(O18:O19)=2,O18*O19,"n.a.")</x:f>
        <x:v>n.a.</x:v>
      </x:c>
      <x:c r="P20" s="52" t="str">
        <x:f>IF(COUNT(P18:P19)=2,P18*P19,"n.a.")</x:f>
        <x:v>n.a.</x:v>
      </x:c>
      <x:c r="Q20" s="52" t="str">
        <x:f>IF(COUNT(E20:P20)=12,SUM(E20:P20),"n.a.")</x:f>
        <x:v>n.a.</x:v>
      </x:c>
    </x:row>
    <x:row r="21" ht="23" customHeight="1">
      <x:c r="A21" s="1"/>
      <x:c r="B21" s="1"/>
      <x:c r="C21" s="1"/>
      <x:c r="D21" s="1"/>
      <x:c r="E21" s="39"/>
      <x:c r="F21" s="39"/>
      <x:c r="G21" s="39"/>
      <x:c r="H21" s="39"/>
      <x:c r="I21" s="39"/>
      <x:c r="J21" s="39"/>
      <x:c r="K21" s="39"/>
      <x:c r="L21" s="39"/>
      <x:c r="M21" s="39"/>
      <x:c r="N21" s="39"/>
      <x:c r="O21" s="39"/>
      <x:c r="P21" s="39"/>
      <x:c r="Q21" s="39"/>
    </x:row>
    <x:row r="22" ht="23" customHeight="1">
      <x:c r="A22" s="1"/>
      <x:c r="B22" s="1"/>
      <x:c r="C22" s="1" t="str">
        <x:v>Total recognised Canopy revenue</x:v>
      </x:c>
      <x:c r="D22" s="1"/>
      <x:c r="E22" s="52" t="str">
        <x:f>IF(COUNT(E14,E20,E35)=3,SUM(E14,E20,E35),"n.a.")</x:f>
        <x:v>n.a.</x:v>
      </x:c>
      <x:c r="F22" s="52" t="str">
        <x:f>IF(COUNT(F14,F20,F35)=3,SUM(F14,F20,F35),"n.a.")</x:f>
        <x:v>n.a.</x:v>
      </x:c>
      <x:c r="G22" s="52" t="str">
        <x:f>IF(COUNT(G14,G20,G35)=3,SUM(G14,G20,G35),"n.a.")</x:f>
        <x:v>n.a.</x:v>
      </x:c>
      <x:c r="H22" s="52" t="str">
        <x:f>IF(COUNT(H14,H20,H35)=3,SUM(H14,H20,H35),"n.a.")</x:f>
        <x:v>n.a.</x:v>
      </x:c>
      <x:c r="I22" s="52" t="str">
        <x:f>IF(COUNT(I14,I20,I35)=3,SUM(I14,I20,I35),"n.a.")</x:f>
        <x:v>n.a.</x:v>
      </x:c>
      <x:c r="J22" s="52" t="str">
        <x:f>IF(COUNT(J14,J20,J35)=3,SUM(J14,J20,J35),"n.a.")</x:f>
        <x:v>n.a.</x:v>
      </x:c>
      <x:c r="K22" s="52" t="str">
        <x:f>IF(COUNT(K14,K20,K35)=3,SUM(K14,K20,K35),"n.a.")</x:f>
        <x:v>n.a.</x:v>
      </x:c>
      <x:c r="L22" s="52" t="str">
        <x:f>IF(COUNT(L14,L20,L35)=3,SUM(L14,L20,L35),"n.a.")</x:f>
        <x:v>n.a.</x:v>
      </x:c>
      <x:c r="M22" s="52" t="str">
        <x:f>IF(COUNT(M14,M20,M35)=3,SUM(M14,M20,M35),"n.a.")</x:f>
        <x:v>n.a.</x:v>
      </x:c>
      <x:c r="N22" s="52" t="str">
        <x:f>IF(COUNT(N14,N20,N35)=3,SUM(N14,N20,N35),"n.a.")</x:f>
        <x:v>n.a.</x:v>
      </x:c>
      <x:c r="O22" s="52" t="str">
        <x:f>IF(COUNT(O14,O20,O35)=3,SUM(O14,O20,O35),"n.a.")</x:f>
        <x:v>n.a.</x:v>
      </x:c>
      <x:c r="P22" s="52" t="str">
        <x:f>IF(COUNT(P14,P20,P35)=3,SUM(P14,P20,P35),"n.a.")</x:f>
        <x:v>n.a.</x:v>
      </x:c>
      <x:c r="Q22" s="52" t="str">
        <x:f>IF(COUNT(E22:P22)=12,SUM(E22:P22),"n.a.")</x:f>
        <x:v>n.a.</x:v>
      </x:c>
    </x:row>
    <x:row r="23" ht="23" customHeight="1">
      <x:c r="A23" s="1"/>
      <x:c r="B23" s="1"/>
      <x:c r="C23" s="1"/>
      <x:c r="D23" s="1"/>
      <x:c r="E23" s="39"/>
      <x:c r="F23" s="39"/>
      <x:c r="G23" s="39"/>
      <x:c r="H23" s="39"/>
      <x:c r="I23" s="39"/>
      <x:c r="J23" s="39"/>
      <x:c r="K23" s="39"/>
      <x:c r="L23" s="39"/>
      <x:c r="M23" s="39"/>
      <x:c r="N23" s="39"/>
      <x:c r="O23" s="39"/>
      <x:c r="P23" s="39"/>
      <x:c r="Q23" s="39"/>
    </x:row>
    <x:row r="24" ht="23" customHeight="1">
      <x:c r="A24" s="1"/>
      <x:c r="B24" s="1"/>
      <x:c r="C24" s="1" t="str">
        <x:v>Variable Canopy cost / mission</x:v>
      </x:c>
      <x:c r="D24" s="1"/>
      <x:c r="E24" s="51"/>
      <x:c r="F24" s="51"/>
      <x:c r="G24" s="51"/>
      <x:c r="H24" s="51"/>
      <x:c r="I24" s="51"/>
      <x:c r="J24" s="51"/>
      <x:c r="K24" s="51"/>
      <x:c r="L24" s="51"/>
      <x:c r="M24" s="51"/>
      <x:c r="N24" s="51"/>
      <x:c r="O24" s="51"/>
      <x:c r="P24" s="51"/>
      <x:c r="Q24" s="39"/>
    </x:row>
    <x:row r="25" ht="23" customHeight="1">
      <x:c r="A25" s="1"/>
      <x:c r="B25" s="1"/>
      <x:c r="C25" s="1" t="str">
        <x:v>Total mission variable cost</x:v>
      </x:c>
      <x:c r="D25" s="1"/>
      <x:c r="E25" s="52" t="str">
        <x:f>IF(COUNT(E16,E24)=2,E16*E24,"n.a.")</x:f>
        <x:v>n.a.</x:v>
      </x:c>
      <x:c r="F25" s="52" t="str">
        <x:f>IF(COUNT(F16,F24)=2,F16*F24,"n.a.")</x:f>
        <x:v>n.a.</x:v>
      </x:c>
      <x:c r="G25" s="52" t="str">
        <x:f>IF(COUNT(G16,G24)=2,G16*G24,"n.a.")</x:f>
        <x:v>n.a.</x:v>
      </x:c>
      <x:c r="H25" s="52" t="str">
        <x:f>IF(COUNT(H16,H24)=2,H16*H24,"n.a.")</x:f>
        <x:v>n.a.</x:v>
      </x:c>
      <x:c r="I25" s="52" t="str">
        <x:f>IF(COUNT(I16,I24)=2,I16*I24,"n.a.")</x:f>
        <x:v>n.a.</x:v>
      </x:c>
      <x:c r="J25" s="52" t="str">
        <x:f>IF(COUNT(J16,J24)=2,J16*J24,"n.a.")</x:f>
        <x:v>n.a.</x:v>
      </x:c>
      <x:c r="K25" s="52" t="str">
        <x:f>IF(COUNT(K16,K24)=2,K16*K24,"n.a.")</x:f>
        <x:v>n.a.</x:v>
      </x:c>
      <x:c r="L25" s="52" t="str">
        <x:f>IF(COUNT(L16,L24)=2,L16*L24,"n.a.")</x:f>
        <x:v>n.a.</x:v>
      </x:c>
      <x:c r="M25" s="52" t="str">
        <x:f>IF(COUNT(M16,M24)=2,M16*M24,"n.a.")</x:f>
        <x:v>n.a.</x:v>
      </x:c>
      <x:c r="N25" s="52" t="str">
        <x:f>IF(COUNT(N16,N24)=2,N16*N24,"n.a.")</x:f>
        <x:v>n.a.</x:v>
      </x:c>
      <x:c r="O25" s="52" t="str">
        <x:f>IF(COUNT(O16,O24)=2,O16*O24,"n.a.")</x:f>
        <x:v>n.a.</x:v>
      </x:c>
      <x:c r="P25" s="52" t="str">
        <x:f>IF(COUNT(P16,P24)=2,P16*P24,"n.a.")</x:f>
        <x:v>n.a.</x:v>
      </x:c>
      <x:c r="Q25" s="52" t="str">
        <x:f>IF(COUNT(E25:P25)=12,SUM(E25:P25),"n.a.")</x:f>
        <x:v>n.a.</x:v>
      </x:c>
    </x:row>
    <x:row r="26" ht="23" customHeight="1">
      <x:c r="A26" s="1"/>
      <x:c r="B26" s="1"/>
      <x:c r="C26" s="1" t="str">
        <x:v>Other direct delivery costs</x:v>
      </x:c>
      <x:c r="D26" s="1"/>
      <x:c r="E26" s="51"/>
      <x:c r="F26" s="51"/>
      <x:c r="G26" s="51"/>
      <x:c r="H26" s="51"/>
      <x:c r="I26" s="51"/>
      <x:c r="J26" s="51"/>
      <x:c r="K26" s="51"/>
      <x:c r="L26" s="51"/>
      <x:c r="M26" s="51"/>
      <x:c r="N26" s="51"/>
      <x:c r="O26" s="51"/>
      <x:c r="P26" s="51"/>
      <x:c r="Q26" s="52" t="str">
        <x:f>IF(COUNT(E26:P26)=12,SUM(E26:P26),"n.a.")</x:f>
        <x:v>n.a.</x:v>
      </x:c>
    </x:row>
    <x:row r="27" ht="23" customHeight="1">
      <x:c r="A27" s="1"/>
      <x:c r="B27" s="1"/>
      <x:c r="C27" s="1" t="str">
        <x:v>Gross profit</x:v>
      </x:c>
      <x:c r="D27" s="1"/>
      <x:c r="E27" s="52" t="str">
        <x:f>IF(COUNT(E22,E25:E26)=3,E22-SUM(E25:E26),"n.a.")</x:f>
        <x:v>n.a.</x:v>
      </x:c>
      <x:c r="F27" s="52" t="str">
        <x:f>IF(COUNT(F22,F25:F26)=3,F22-SUM(F25:F26),"n.a.")</x:f>
        <x:v>n.a.</x:v>
      </x:c>
      <x:c r="G27" s="52" t="str">
        <x:f>IF(COUNT(G22,G25:G26)=3,G22-SUM(G25:G26),"n.a.")</x:f>
        <x:v>n.a.</x:v>
      </x:c>
      <x:c r="H27" s="52" t="str">
        <x:f>IF(COUNT(H22,H25:H26)=3,H22-SUM(H25:H26),"n.a.")</x:f>
        <x:v>n.a.</x:v>
      </x:c>
      <x:c r="I27" s="52" t="str">
        <x:f>IF(COUNT(I22,I25:I26)=3,I22-SUM(I25:I26),"n.a.")</x:f>
        <x:v>n.a.</x:v>
      </x:c>
      <x:c r="J27" s="52" t="str">
        <x:f>IF(COUNT(J22,J25:J26)=3,J22-SUM(J25:J26),"n.a.")</x:f>
        <x:v>n.a.</x:v>
      </x:c>
      <x:c r="K27" s="52" t="str">
        <x:f>IF(COUNT(K22,K25:K26)=3,K22-SUM(K25:K26),"n.a.")</x:f>
        <x:v>n.a.</x:v>
      </x:c>
      <x:c r="L27" s="52" t="str">
        <x:f>IF(COUNT(L22,L25:L26)=3,L22-SUM(L25:L26),"n.a.")</x:f>
        <x:v>n.a.</x:v>
      </x:c>
      <x:c r="M27" s="52" t="str">
        <x:f>IF(COUNT(M22,M25:M26)=3,M22-SUM(M25:M26),"n.a.")</x:f>
        <x:v>n.a.</x:v>
      </x:c>
      <x:c r="N27" s="52" t="str">
        <x:f>IF(COUNT(N22,N25:N26)=3,N22-SUM(N25:N26),"n.a.")</x:f>
        <x:v>n.a.</x:v>
      </x:c>
      <x:c r="O27" s="52" t="str">
        <x:f>IF(COUNT(O22,O25:O26)=3,O22-SUM(O25:O26),"n.a.")</x:f>
        <x:v>n.a.</x:v>
      </x:c>
      <x:c r="P27" s="52" t="str">
        <x:f>IF(COUNT(P22,P25:P26)=3,P22-SUM(P25:P26),"n.a.")</x:f>
        <x:v>n.a.</x:v>
      </x:c>
      <x:c r="Q27" s="52" t="str">
        <x:f>IF(COUNT(E27:P27)=12,SUM(E27:P27),"n.a.")</x:f>
        <x:v>n.a.</x:v>
      </x:c>
    </x:row>
    <x:row r="28" ht="23" customHeight="1">
      <x:c r="A28" s="1"/>
      <x:c r="B28" s="1"/>
      <x:c r="C28" s="1"/>
      <x:c r="D28" s="1"/>
      <x:c r="E28" s="39"/>
      <x:c r="F28" s="39"/>
      <x:c r="G28" s="39"/>
      <x:c r="H28" s="39"/>
      <x:c r="I28" s="39"/>
      <x:c r="J28" s="39"/>
      <x:c r="K28" s="39"/>
      <x:c r="L28" s="39"/>
      <x:c r="M28" s="39"/>
      <x:c r="N28" s="39"/>
      <x:c r="O28" s="39"/>
      <x:c r="P28" s="39"/>
      <x:c r="Q28" s="39"/>
    </x:row>
    <x:row r="29" ht="23" customHeight="1">
      <x:c r="A29" s="1"/>
      <x:c r="B29" s="1"/>
      <x:c r="C29" s="1" t="str">
        <x:v>Paid FTE</x:v>
      </x:c>
      <x:c r="D29" s="1"/>
      <x:c r="E29" s="50"/>
      <x:c r="F29" s="50"/>
      <x:c r="G29" s="50"/>
      <x:c r="H29" s="50"/>
      <x:c r="I29" s="50"/>
      <x:c r="J29" s="50"/>
      <x:c r="K29" s="50"/>
      <x:c r="L29" s="50"/>
      <x:c r="M29" s="50"/>
      <x:c r="N29" s="50"/>
      <x:c r="O29" s="50"/>
      <x:c r="P29" s="50"/>
      <x:c r="Q29" s="39"/>
    </x:row>
    <x:row r="30" ht="23" customHeight="1">
      <x:c r="A30" s="1"/>
      <x:c r="B30" s="1"/>
      <x:c r="C30" s="1" t="str">
        <x:v>Loaded pay / FTE / month</x:v>
      </x:c>
      <x:c r="D30" s="1"/>
      <x:c r="E30" s="51"/>
      <x:c r="F30" s="51"/>
      <x:c r="G30" s="51"/>
      <x:c r="H30" s="51"/>
      <x:c r="I30" s="51"/>
      <x:c r="J30" s="51"/>
      <x:c r="K30" s="51"/>
      <x:c r="L30" s="51"/>
      <x:c r="M30" s="51"/>
      <x:c r="N30" s="51"/>
      <x:c r="O30" s="51"/>
      <x:c r="P30" s="51"/>
      <x:c r="Q30" s="39"/>
    </x:row>
    <x:row r="31" ht="23" customHeight="1">
      <x:c r="A31" s="1"/>
      <x:c r="B31" s="1"/>
      <x:c r="C31" s="1" t="str">
        <x:v>Payroll expense</x:v>
      </x:c>
      <x:c r="D31" s="1"/>
      <x:c r="E31" s="52" t="str">
        <x:f>IF(COUNT(E29:E30)=2,E29*E30,"n.a.")</x:f>
        <x:v>n.a.</x:v>
      </x:c>
      <x:c r="F31" s="52" t="str">
        <x:f>IF(COUNT(F29:F30)=2,F29*F30,"n.a.")</x:f>
        <x:v>n.a.</x:v>
      </x:c>
      <x:c r="G31" s="52" t="str">
        <x:f>IF(COUNT(G29:G30)=2,G29*G30,"n.a.")</x:f>
        <x:v>n.a.</x:v>
      </x:c>
      <x:c r="H31" s="52" t="str">
        <x:f>IF(COUNT(H29:H30)=2,H29*H30,"n.a.")</x:f>
        <x:v>n.a.</x:v>
      </x:c>
      <x:c r="I31" s="52" t="str">
        <x:f>IF(COUNT(I29:I30)=2,I29*I30,"n.a.")</x:f>
        <x:v>n.a.</x:v>
      </x:c>
      <x:c r="J31" s="52" t="str">
        <x:f>IF(COUNT(J29:J30)=2,J29*J30,"n.a.")</x:f>
        <x:v>n.a.</x:v>
      </x:c>
      <x:c r="K31" s="52" t="str">
        <x:f>IF(COUNT(K29:K30)=2,K29*K30,"n.a.")</x:f>
        <x:v>n.a.</x:v>
      </x:c>
      <x:c r="L31" s="52" t="str">
        <x:f>IF(COUNT(L29:L30)=2,L29*L30,"n.a.")</x:f>
        <x:v>n.a.</x:v>
      </x:c>
      <x:c r="M31" s="52" t="str">
        <x:f>IF(COUNT(M29:M30)=2,M29*M30,"n.a.")</x:f>
        <x:v>n.a.</x:v>
      </x:c>
      <x:c r="N31" s="52" t="str">
        <x:f>IF(COUNT(N29:N30)=2,N29*N30,"n.a.")</x:f>
        <x:v>n.a.</x:v>
      </x:c>
      <x:c r="O31" s="52" t="str">
        <x:f>IF(COUNT(O29:O30)=2,O29*O30,"n.a.")</x:f>
        <x:v>n.a.</x:v>
      </x:c>
      <x:c r="P31" s="52" t="str">
        <x:f>IF(COUNT(P29:P30)=2,P29*P30,"n.a.")</x:f>
        <x:v>n.a.</x:v>
      </x:c>
      <x:c r="Q31" s="52" t="str">
        <x:f>IF(COUNT(E31:P31)=12,SUM(E31:P31),"n.a.")</x:f>
        <x:v>n.a.</x:v>
      </x:c>
    </x:row>
    <x:row r="32" ht="23" customHeight="1">
      <x:c r="A32" s="1"/>
      <x:c r="B32" s="1"/>
      <x:c r="C32" s="1" t="str">
        <x:v>Other operating expense</x:v>
      </x:c>
      <x:c r="D32" s="1"/>
      <x:c r="E32" s="51"/>
      <x:c r="F32" s="51"/>
      <x:c r="G32" s="51"/>
      <x:c r="H32" s="51"/>
      <x:c r="I32" s="51"/>
      <x:c r="J32" s="51"/>
      <x:c r="K32" s="51"/>
      <x:c r="L32" s="51"/>
      <x:c r="M32" s="51"/>
      <x:c r="N32" s="51"/>
      <x:c r="O32" s="51"/>
      <x:c r="P32" s="51"/>
      <x:c r="Q32" s="52" t="str">
        <x:f>IF(COUNT(E32:P32)=12,SUM(E32:P32),"n.a.")</x:f>
        <x:v>n.a.</x:v>
      </x:c>
    </x:row>
    <x:row r="33" ht="23" customHeight="1">
      <x:c r="A33" s="1"/>
      <x:c r="B33" s="1"/>
      <x:c r="C33" s="1" t="str">
        <x:v>Operating result before tax / D&amp;A</x:v>
      </x:c>
      <x:c r="D33" s="1"/>
      <x:c r="E33" s="52" t="str">
        <x:f>IF(COUNT(E27,E31:E32)=3,E27-SUM(E31:E32),"n.a.")</x:f>
        <x:v>n.a.</x:v>
      </x:c>
      <x:c r="F33" s="52" t="str">
        <x:f>IF(COUNT(F27,F31:F32)=3,F27-SUM(F31:F32),"n.a.")</x:f>
        <x:v>n.a.</x:v>
      </x:c>
      <x:c r="G33" s="52" t="str">
        <x:f>IF(COUNT(G27,G31:G32)=3,G27-SUM(G31:G32),"n.a.")</x:f>
        <x:v>n.a.</x:v>
      </x:c>
      <x:c r="H33" s="52" t="str">
        <x:f>IF(COUNT(H27,H31:H32)=3,H27-SUM(H31:H32),"n.a.")</x:f>
        <x:v>n.a.</x:v>
      </x:c>
      <x:c r="I33" s="52" t="str">
        <x:f>IF(COUNT(I27,I31:I32)=3,I27-SUM(I31:I32),"n.a.")</x:f>
        <x:v>n.a.</x:v>
      </x:c>
      <x:c r="J33" s="52" t="str">
        <x:f>IF(COUNT(J27,J31:J32)=3,J27-SUM(J31:J32),"n.a.")</x:f>
        <x:v>n.a.</x:v>
      </x:c>
      <x:c r="K33" s="52" t="str">
        <x:f>IF(COUNT(K27,K31:K32)=3,K27-SUM(K31:K32),"n.a.")</x:f>
        <x:v>n.a.</x:v>
      </x:c>
      <x:c r="L33" s="52" t="str">
        <x:f>IF(COUNT(L27,L31:L32)=3,L27-SUM(L31:L32),"n.a.")</x:f>
        <x:v>n.a.</x:v>
      </x:c>
      <x:c r="M33" s="52" t="str">
        <x:f>IF(COUNT(M27,M31:M32)=3,M27-SUM(M31:M32),"n.a.")</x:f>
        <x:v>n.a.</x:v>
      </x:c>
      <x:c r="N33" s="52" t="str">
        <x:f>IF(COUNT(N27,N31:N32)=3,N27-SUM(N31:N32),"n.a.")</x:f>
        <x:v>n.a.</x:v>
      </x:c>
      <x:c r="O33" s="52" t="str">
        <x:f>IF(COUNT(O27,O31:O32)=3,O27-SUM(O31:O32),"n.a.")</x:f>
        <x:v>n.a.</x:v>
      </x:c>
      <x:c r="P33" s="52" t="str">
        <x:f>IF(COUNT(P27,P31:P32)=3,P27-SUM(P31:P32),"n.a.")</x:f>
        <x:v>n.a.</x:v>
      </x:c>
      <x:c r="Q33" s="52" t="str">
        <x:f>IF(COUNT(E33:P33)=12,SUM(E33:P33),"n.a.")</x:f>
        <x:v>n.a.</x:v>
      </x:c>
    </x:row>
    <x:row r="34" ht="23" customHeight="1">
      <x:c r="A34" s="1"/>
      <x:c r="B34" s="1"/>
      <x:c r="C34" s="1"/>
      <x:c r="D34" s="1"/>
      <x:c r="E34" s="39"/>
      <x:c r="F34" s="39"/>
      <x:c r="G34" s="39"/>
      <x:c r="H34" s="39"/>
      <x:c r="I34" s="39"/>
      <x:c r="J34" s="39"/>
      <x:c r="K34" s="39"/>
      <x:c r="L34" s="39"/>
      <x:c r="M34" s="39"/>
      <x:c r="N34" s="39"/>
      <x:c r="O34" s="39"/>
      <x:c r="P34" s="39"/>
      <x:c r="Q34" s="39"/>
    </x:row>
    <x:row r="35" ht="23" customHeight="1">
      <x:c r="A35" s="1"/>
      <x:c r="B35" s="1"/>
      <x:c r="C35" s="1" t="str">
        <x:v>Accepted programme net fee revenue</x:v>
      </x:c>
      <x:c r="D35" s="1"/>
      <x:c r="E35" s="51"/>
      <x:c r="F35" s="51"/>
      <x:c r="G35" s="51"/>
      <x:c r="H35" s="51"/>
      <x:c r="I35" s="51"/>
      <x:c r="J35" s="51"/>
      <x:c r="K35" s="51"/>
      <x:c r="L35" s="51"/>
      <x:c r="M35" s="51"/>
      <x:c r="N35" s="51"/>
      <x:c r="O35" s="51"/>
      <x:c r="P35" s="51"/>
      <x:c r="Q35" s="52" t="str">
        <x:f>IF(COUNT(E35:P35)=12,SUM(E35:P35),"n.a.")</x:f>
        <x:v>n.a.</x:v>
      </x:c>
    </x:row>
    <x:row r="36" ht="23" customHeight="1">
      <x:c r="A36" s="1"/>
      <x:c r="B36" s="1"/>
      <x:c r="C36" s="1"/>
      <x:c r="D36" s="1"/>
      <x:c r="E36" s="39"/>
      <x:c r="F36" s="39"/>
      <x:c r="G36" s="39"/>
      <x:c r="H36" s="39"/>
      <x:c r="I36" s="39"/>
      <x:c r="J36" s="39"/>
      <x:c r="K36" s="39"/>
      <x:c r="L36" s="39"/>
      <x:c r="M36" s="39"/>
      <x:c r="N36" s="39"/>
      <x:c r="O36" s="39"/>
      <x:c r="P36" s="39"/>
      <x:c r="Q36" s="39"/>
    </x:row>
    <x:row r="37" ht="23" customHeight="1">
      <x:c r="A37" s="1"/>
      <x:c r="B37" s="1"/>
      <x:c r="C37" s="1"/>
      <x:c r="D37" s="1"/>
      <x:c r="E37" s="39"/>
      <x:c r="F37" s="39"/>
      <x:c r="G37" s="39"/>
      <x:c r="H37" s="39"/>
      <x:c r="I37" s="39"/>
      <x:c r="J37" s="39"/>
      <x:c r="K37" s="39"/>
      <x:c r="L37" s="39"/>
      <x:c r="M37" s="39"/>
      <x:c r="N37" s="39"/>
      <x:c r="O37" s="39"/>
      <x:c r="P37" s="39"/>
      <x:c r="Q37" s="39"/>
    </x:row>
    <x:row r="38" ht="23" customHeight="1">
      <x:c r="A38" s="1"/>
      <x:c r="B38" s="1"/>
      <x:c r="C38" s="3" t="str">
        <x:v>An agent-platform model. A software site fee and mission fee must cover distinct contracted obligations.</x:v>
      </x:c>
      <x:c r="D38" s="1"/>
      <x:c r="E38" s="39"/>
      <x:c r="F38" s="39"/>
      <x:c r="G38" s="39"/>
      <x:c r="H38" s="39"/>
      <x:c r="I38" s="39"/>
      <x:c r="J38" s="39"/>
      <x:c r="K38" s="39"/>
      <x:c r="L38" s="39"/>
      <x:c r="M38" s="39"/>
      <x:c r="N38" s="39"/>
      <x:c r="O38" s="39"/>
      <x:c r="P38" s="39"/>
      <x:c r="Q38" s="39"/>
    </x:row>
    <x:row r="39" ht="23" customHeight="1">
      <x:c r="A39" s="1"/>
      <x:c r="B39" s="1"/>
      <x:c r="C39" s="1"/>
      <x:c r="D39" s="1"/>
      <x:c r="E39" s="39"/>
      <x:c r="F39" s="39"/>
      <x:c r="G39" s="39"/>
      <x:c r="H39" s="39"/>
      <x:c r="I39" s="39"/>
      <x:c r="J39" s="39"/>
      <x:c r="K39" s="39"/>
      <x:c r="L39" s="39"/>
      <x:c r="M39" s="39"/>
      <x:c r="N39" s="39"/>
      <x:c r="O39" s="39"/>
      <x:c r="P39" s="39"/>
      <x:c r="Q39" s="39"/>
    </x:row>
    <x:row r="40" ht="23" customHeight="1">
      <x:c r="A40" s="1"/>
      <x:c r="B40" s="1"/>
      <x:c r="C40" s="3" t="str">
        <x:v>Row 35 is net Canopy programme revenue earned under a signed contract and accepted milestone. Enter zero if none.</x:v>
      </x:c>
      <x:c r="D40" s="1"/>
      <x:c r="E40" s="39"/>
      <x:c r="F40" s="39"/>
      <x:c r="G40" s="39"/>
      <x:c r="H40" s="39"/>
      <x:c r="I40" s="39"/>
      <x:c r="J40" s="39"/>
      <x:c r="K40" s="39"/>
      <x:c r="L40" s="39"/>
      <x:c r="M40" s="39"/>
      <x:c r="N40" s="39"/>
      <x:c r="O40" s="39"/>
      <x:c r="P40" s="39"/>
      <x:c r="Q40" s="39"/>
    </x:row>
    <x:row r="41" ht="23" customHeight="1">
      <x:c r="A41" s="1"/>
      <x:c r="B41" s="1"/>
      <x:c r="C41" s="1"/>
      <x:c r="D41" s="1"/>
      <x:c r="E41" s="39"/>
      <x:c r="F41" s="39"/>
      <x:c r="G41" s="39"/>
      <x:c r="H41" s="39"/>
      <x:c r="I41" s="39"/>
      <x:c r="J41" s="39"/>
      <x:c r="K41" s="39"/>
      <x:c r="L41" s="39"/>
      <x:c r="M41" s="39"/>
      <x:c r="N41" s="39"/>
      <x:c r="O41" s="39"/>
      <x:c r="P41" s="39"/>
      <x:c r="Q41" s="39"/>
    </x:row>
    <x:row r="42" ht="23" customHeight="1">
      <x:c r="A42" s="1"/>
      <x:c r="B42" s="1"/>
      <x:c r="C42" s="3" t="str">
        <x:v>A tender, LOI or risk-weighted opportunity is not earned revenue. Historical OS procurement is not inserted here.</x:v>
      </x:c>
      <x:c r="D42" s="1"/>
      <x:c r="E42" s="39"/>
      <x:c r="F42" s="39"/>
      <x:c r="G42" s="39"/>
      <x:c r="H42" s="39"/>
      <x:c r="I42" s="39"/>
      <x:c r="J42" s="39"/>
      <x:c r="K42" s="39"/>
      <x:c r="L42" s="39"/>
      <x:c r="M42" s="39"/>
      <x:c r="N42" s="39"/>
      <x:c r="O42" s="39"/>
      <x:c r="P42" s="39"/>
      <x:c r="Q42" s="39"/>
    </x:row>
    <x:row r="43" ht="23" customHeight="1">
      <x:c r="A43" s="1"/>
      <x:c r="B43" s="1"/>
      <x:c r="C43" s="1"/>
      <x:c r="D43" s="1"/>
      <x:c r="E43" s="39"/>
      <x:c r="F43" s="39"/>
      <x:c r="G43" s="39"/>
      <x:c r="H43" s="39"/>
      <x:c r="I43" s="39"/>
      <x:c r="J43" s="39"/>
      <x:c r="K43" s="39"/>
      <x:c r="L43" s="39"/>
      <x:c r="M43" s="39"/>
      <x:c r="N43" s="39"/>
      <x:c r="O43" s="39"/>
      <x:c r="P43" s="39"/>
      <x:c r="Q43" s="39"/>
    </x:row>
    <x:row r="44" ht="23" customHeight="1">
      <x:c r="A44" s="1"/>
      <x:c r="B44" s="1"/>
      <x:c r="C44" s="3" t="str">
        <x:v>Other direct costs include programme delivery and software support; mission costs include actual payment fees and rework.</x:v>
      </x:c>
      <x:c r="D44" s="1"/>
      <x:c r="E44" s="39"/>
      <x:c r="F44" s="39"/>
      <x:c r="G44" s="39"/>
      <x:c r="H44" s="39"/>
      <x:c r="I44" s="39"/>
      <x:c r="J44" s="39"/>
      <x:c r="K44" s="39"/>
      <x:c r="L44" s="39"/>
      <x:c r="M44" s="39"/>
      <x:c r="N44" s="39"/>
      <x:c r="O44" s="39"/>
      <x:c r="P44" s="39"/>
      <x:c r="Q44" s="39"/>
    </x:row>
    <x:row r="45" ht="23" customHeight="1">
      <x:c r="A45" s="1"/>
      <x:c r="B45" s="1"/>
      <x:c r="C45" s="1"/>
      <x:c r="D45" s="1"/>
      <x:c r="E45" s="39"/>
      <x:c r="F45" s="39"/>
      <x:c r="G45" s="39"/>
      <x:c r="H45" s="39"/>
      <x:c r="I45" s="39"/>
      <x:c r="J45" s="39"/>
      <x:c r="K45" s="39"/>
      <x:c r="L45" s="39"/>
      <x:c r="M45" s="39"/>
      <x:c r="N45" s="39"/>
      <x:c r="O45" s="39"/>
      <x:c r="P45" s="39"/>
      <x:c r="Q45" s="39"/>
    </x:row>
    <x:row r="46" ht="23" customHeight="1">
      <x:c r="A46" s="1"/>
      <x:c r="B46" s="1"/>
      <x:c r="C46" s="3" t="str">
        <x:v>Use a consistent GBP basis for company inputs. Attach conversion evidence if an underlying cost uses another currency.</x:v>
      </x:c>
      <x:c r="D46" s="1"/>
      <x:c r="E46" s="39"/>
      <x:c r="F46" s="39"/>
      <x:c r="G46" s="39"/>
      <x:c r="H46" s="39"/>
      <x:c r="I46" s="39"/>
      <x:c r="J46" s="39"/>
      <x:c r="K46" s="39"/>
      <x:c r="L46" s="39"/>
      <x:c r="M46" s="39"/>
      <x:c r="N46" s="39"/>
      <x:c r="O46" s="39"/>
      <x:c r="P46" s="39"/>
      <x:c r="Q46" s="39"/>
    </x:row>
    <x:row r="47" ht="23" customHeight="1">
      <x:c r="A47" s="1"/>
      <x:c r="B47" s="1"/>
      <x:c r="C47" s="1"/>
      <x:c r="D47" s="1"/>
      <x:c r="E47" s="39"/>
      <x:c r="F47" s="39"/>
      <x:c r="G47" s="39"/>
      <x:c r="H47" s="39"/>
      <x:c r="I47" s="39"/>
      <x:c r="J47" s="39"/>
      <x:c r="K47" s="39"/>
      <x:c r="L47" s="39"/>
      <x:c r="M47" s="39"/>
      <x:c r="N47" s="39"/>
      <x:c r="O47" s="39"/>
      <x:c r="P47" s="39"/>
      <x:c r="Q47" s="39"/>
    </x:row>
    <x:row r="48" ht="23" customHeight="1">
      <x:c r="A48" s="1"/>
      <x:c r="B48" s="1"/>
      <x:c r="C48" s="3" t="str">
        <x:v>No demand ramp, assumed retention, software tariff, salary or assurance cost has been supplied.</x:v>
      </x:c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</x:row>
    <x:row r="49" ht="23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</x:row>
    <x:row r="50" ht="23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</x:row>
    <x:row r="51" ht="25" customHeight="1">
      <x:c r="A51" s="1"/>
      <x:c r="B51" s="1"/>
      <x:c r="C51" s="7" t="str">
        <x:v>Driver evidence</x:v>
      </x:c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1"/>
    </x:row>
    <x:row r="52" ht="23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</x:row>
    <x:row r="53" ht="23" customHeight="1">
      <x:c r="A53" s="1"/>
      <x:c r="B53" s="1"/>
      <x:c r="C53" s="1" t="str">
        <x:v>Service contracts / fees / sites</x:v>
      </x:c>
      <x:c r="D53" s="1"/>
      <x:c r="E53" s="18"/>
      <x:c r="F53" s="18"/>
      <x:c r="G53" s="18"/>
      <x:c r="H53" s="18"/>
      <x:c r="I53" s="18"/>
      <x:c r="J53" s="18"/>
      <x:c r="K53" s="18"/>
      <x:c r="L53" s="1"/>
      <x:c r="M53" s="1"/>
      <x:c r="N53" s="1"/>
      <x:c r="O53" s="1"/>
      <x:c r="P53" s="1"/>
      <x:c r="Q53" s="1"/>
    </x:row>
    <x:row r="54" ht="23" customHeight="1">
      <x:c r="A54" s="1"/>
      <x:c r="B54" s="1"/>
      <x:c r="C54" s="1" t="str">
        <x:v>Mission scopes and signed pricing</x:v>
      </x:c>
      <x:c r="D54" s="1"/>
      <x:c r="E54" s="18"/>
      <x:c r="F54" s="18"/>
      <x:c r="G54" s="18"/>
      <x:c r="H54" s="18"/>
      <x:c r="I54" s="18"/>
      <x:c r="J54" s="18"/>
      <x:c r="K54" s="18"/>
      <x:c r="L54" s="1"/>
      <x:c r="M54" s="1"/>
      <x:c r="N54" s="1"/>
      <x:c r="O54" s="1"/>
      <x:c r="P54" s="1"/>
      <x:c r="Q54" s="1"/>
    </x:row>
    <x:row r="55" ht="23" customHeight="1">
      <x:c r="A55" s="1"/>
      <x:c r="B55" s="1"/>
      <x:c r="C55" s="1" t="str">
        <x:v>Accepted programme milestones</x:v>
      </x:c>
      <x:c r="D55" s="1"/>
      <x:c r="E55" s="18"/>
      <x:c r="F55" s="18"/>
      <x:c r="G55" s="18"/>
      <x:c r="H55" s="18"/>
      <x:c r="I55" s="18"/>
      <x:c r="J55" s="18"/>
      <x:c r="K55" s="18"/>
      <x:c r="L55" s="1"/>
      <x:c r="M55" s="1"/>
      <x:c r="N55" s="1"/>
      <x:c r="O55" s="1"/>
      <x:c r="P55" s="1"/>
      <x:c r="Q55" s="1"/>
    </x:row>
    <x:row r="56" ht="23" customHeight="1">
      <x:c r="A56" s="1"/>
      <x:c r="B56" s="1"/>
      <x:c r="C56" s="1" t="str">
        <x:v>Variable costs and support time</x:v>
      </x:c>
      <x:c r="D56" s="1"/>
      <x:c r="E56" s="18"/>
      <x:c r="F56" s="18"/>
      <x:c r="G56" s="18"/>
      <x:c r="H56" s="18"/>
      <x:c r="I56" s="18"/>
      <x:c r="J56" s="18"/>
      <x:c r="K56" s="18"/>
      <x:c r="L56" s="1"/>
      <x:c r="M56" s="1"/>
      <x:c r="N56" s="1"/>
      <x:c r="O56" s="1"/>
      <x:c r="P56" s="1"/>
      <x:c r="Q56" s="1"/>
    </x:row>
    <x:row r="57" ht="23" customHeight="1">
      <x:c r="A57" s="1"/>
      <x:c r="B57" s="1"/>
      <x:c r="C57" s="1" t="str">
        <x:v>Payroll and other direct costs</x:v>
      </x:c>
      <x:c r="D57" s="1"/>
      <x:c r="E57" s="18"/>
      <x:c r="F57" s="18"/>
      <x:c r="G57" s="18"/>
      <x:c r="H57" s="18"/>
      <x:c r="I57" s="18"/>
      <x:c r="J57" s="18"/>
      <x:c r="K57" s="18"/>
      <x:c r="L57" s="1"/>
      <x:c r="M57" s="1"/>
      <x:c r="N57" s="1"/>
      <x:c r="O57" s="1"/>
      <x:c r="P57" s="1"/>
      <x:c r="Q57" s="1"/>
    </x:row>
    <x:row r="58" ht="23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</x:row>
    <x:row r="59" ht="23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</x:row>
    <x:row r="60" ht="23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</x:row>
    <x:row r="61" ht="23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</x:row>
    <x:row r="62" ht="23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</x:row>
    <x:row r="63" ht="23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</x:row>
    <x:row r="64" ht="23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</x:row>
    <x:row r="65" ht="23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</x:row>
    <x:row r="66" ht="23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</x:row>
    <x:row r="67" ht="23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</x:row>
    <x:row r="68" ht="23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</x:row>
    <x:row r="69" ht="23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</x:row>
    <x:row r="70" ht="23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</x:row>
    <x:row r="71" ht="23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</x:row>
    <x:row r="72" ht="23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</x:row>
    <x:row r="73" ht="23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</x:row>
    <x:row r="74" ht="23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</x:row>
    <x:row r="75" ht="23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</x:row>
  </x:sheetData>
  <x:dataValidations count="132">
    <x:dataValidation type="decimal" operator="greaterThanOrEqual" sqref="E12">
      <x:formula1>0</x:formula1>
    </x:dataValidation>
    <x:dataValidation type="decimal" operator="greaterThanOrEqual" sqref="E13">
      <x:formula1>0</x:formula1>
    </x:dataValidation>
    <x:dataValidation type="decimal" operator="greaterThanOrEqual" sqref="E16">
      <x:formula1>0</x:formula1>
    </x:dataValidation>
    <x:dataValidation type="decimal" operator="greaterThanOrEqual" sqref="E17">
      <x:formula1>0</x:formula1>
    </x:dataValidation>
    <x:dataValidation type="decimal" operator="between" sqref="E19">
      <x:formula1>0</x:formula1>
      <x:formula2>1</x:formula2>
    </x:dataValidation>
    <x:dataValidation type="decimal" operator="greaterThanOrEqual" sqref="E24">
      <x:formula1>0</x:formula1>
    </x:dataValidation>
    <x:dataValidation type="decimal" operator="greaterThanOrEqual" sqref="E26">
      <x:formula1>0</x:formula1>
    </x:dataValidation>
    <x:dataValidation type="decimal" operator="greaterThanOrEqual" sqref="E29">
      <x:formula1>0</x:formula1>
    </x:dataValidation>
    <x:dataValidation type="decimal" operator="greaterThanOrEqual" sqref="E30">
      <x:formula1>0</x:formula1>
    </x:dataValidation>
    <x:dataValidation type="decimal" operator="greaterThanOrEqual" sqref="E32">
      <x:formula1>0</x:formula1>
    </x:dataValidation>
    <x:dataValidation type="decimal" operator="greaterThanOrEqual" sqref="E35">
      <x:formula1>0</x:formula1>
    </x:dataValidation>
    <x:dataValidation type="decimal" operator="greaterThanOrEqual" sqref="F12">
      <x:formula1>0</x:formula1>
    </x:dataValidation>
    <x:dataValidation type="decimal" operator="greaterThanOrEqual" sqref="F13">
      <x:formula1>0</x:formula1>
    </x:dataValidation>
    <x:dataValidation type="decimal" operator="greaterThanOrEqual" sqref="F16">
      <x:formula1>0</x:formula1>
    </x:dataValidation>
    <x:dataValidation type="decimal" operator="greaterThanOrEqual" sqref="F17">
      <x:formula1>0</x:formula1>
    </x:dataValidation>
    <x:dataValidation type="decimal" operator="between" sqref="F19">
      <x:formula1>0</x:formula1>
      <x:formula2>1</x:formula2>
    </x:dataValidation>
    <x:dataValidation type="decimal" operator="greaterThanOrEqual" sqref="F24">
      <x:formula1>0</x:formula1>
    </x:dataValidation>
    <x:dataValidation type="decimal" operator="greaterThanOrEqual" sqref="F26">
      <x:formula1>0</x:formula1>
    </x:dataValidation>
    <x:dataValidation type="decimal" operator="greaterThanOrEqual" sqref="F29">
      <x:formula1>0</x:formula1>
    </x:dataValidation>
    <x:dataValidation type="decimal" operator="greaterThanOrEqual" sqref="F30">
      <x:formula1>0</x:formula1>
    </x:dataValidation>
    <x:dataValidation type="decimal" operator="greaterThanOrEqual" sqref="F32">
      <x:formula1>0</x:formula1>
    </x:dataValidation>
    <x:dataValidation type="decimal" operator="greaterThanOrEqual" sqref="F35">
      <x:formula1>0</x:formula1>
    </x:dataValidation>
    <x:dataValidation type="decimal" operator="greaterThanOrEqual" sqref="G12">
      <x:formula1>0</x:formula1>
    </x:dataValidation>
    <x:dataValidation type="decimal" operator="greaterThanOrEqual" sqref="G13">
      <x:formula1>0</x:formula1>
    </x:dataValidation>
    <x:dataValidation type="decimal" operator="greaterThanOrEqual" sqref="G16">
      <x:formula1>0</x:formula1>
    </x:dataValidation>
    <x:dataValidation type="decimal" operator="greaterThanOrEqual" sqref="G17">
      <x:formula1>0</x:formula1>
    </x:dataValidation>
    <x:dataValidation type="decimal" operator="between" sqref="G19">
      <x:formula1>0</x:formula1>
      <x:formula2>1</x:formula2>
    </x:dataValidation>
    <x:dataValidation type="decimal" operator="greaterThanOrEqual" sqref="G24">
      <x:formula1>0</x:formula1>
    </x:dataValidation>
    <x:dataValidation type="decimal" operator="greaterThanOrEqual" sqref="G26">
      <x:formula1>0</x:formula1>
    </x:dataValidation>
    <x:dataValidation type="decimal" operator="greaterThanOrEqual" sqref="G29">
      <x:formula1>0</x:formula1>
    </x:dataValidation>
    <x:dataValidation type="decimal" operator="greaterThanOrEqual" sqref="G30">
      <x:formula1>0</x:formula1>
    </x:dataValidation>
    <x:dataValidation type="decimal" operator="greaterThanOrEqual" sqref="G32">
      <x:formula1>0</x:formula1>
    </x:dataValidation>
    <x:dataValidation type="decimal" operator="greaterThanOrEqual" sqref="G35">
      <x:formula1>0</x:formula1>
    </x:dataValidation>
    <x:dataValidation type="decimal" operator="greaterThanOrEqual" sqref="H12">
      <x:formula1>0</x:formula1>
    </x:dataValidation>
    <x:dataValidation type="decimal" operator="greaterThanOrEqual" sqref="H13">
      <x:formula1>0</x:formula1>
    </x:dataValidation>
    <x:dataValidation type="decimal" operator="greaterThanOrEqual" sqref="H16">
      <x:formula1>0</x:formula1>
    </x:dataValidation>
    <x:dataValidation type="decimal" operator="greaterThanOrEqual" sqref="H17">
      <x:formula1>0</x:formula1>
    </x:dataValidation>
    <x:dataValidation type="decimal" operator="between" sqref="H19">
      <x:formula1>0</x:formula1>
      <x:formula2>1</x:formula2>
    </x:dataValidation>
    <x:dataValidation type="decimal" operator="greaterThanOrEqual" sqref="H24">
      <x:formula1>0</x:formula1>
    </x:dataValidation>
    <x:dataValidation type="decimal" operator="greaterThanOrEqual" sqref="H26">
      <x:formula1>0</x:formula1>
    </x:dataValidation>
    <x:dataValidation type="decimal" operator="greaterThanOrEqual" sqref="H29">
      <x:formula1>0</x:formula1>
    </x:dataValidation>
    <x:dataValidation type="decimal" operator="greaterThanOrEqual" sqref="H30">
      <x:formula1>0</x:formula1>
    </x:dataValidation>
    <x:dataValidation type="decimal" operator="greaterThanOrEqual" sqref="H32">
      <x:formula1>0</x:formula1>
    </x:dataValidation>
    <x:dataValidation type="decimal" operator="greaterThanOrEqual" sqref="H35">
      <x:formula1>0</x:formula1>
    </x:dataValidation>
    <x:dataValidation type="decimal" operator="greaterThanOrEqual" sqref="I12">
      <x:formula1>0</x:formula1>
    </x:dataValidation>
    <x:dataValidation type="decimal" operator="greaterThanOrEqual" sqref="I13">
      <x:formula1>0</x:formula1>
    </x:dataValidation>
    <x:dataValidation type="decimal" operator="greaterThanOrEqual" sqref="I16">
      <x:formula1>0</x:formula1>
    </x:dataValidation>
    <x:dataValidation type="decimal" operator="greaterThanOrEqual" sqref="I17">
      <x:formula1>0</x:formula1>
    </x:dataValidation>
    <x:dataValidation type="decimal" operator="between" sqref="I19">
      <x:formula1>0</x:formula1>
      <x:formula2>1</x:formula2>
    </x:dataValidation>
    <x:dataValidation type="decimal" operator="greaterThanOrEqual" sqref="I24">
      <x:formula1>0</x:formula1>
    </x:dataValidation>
    <x:dataValidation type="decimal" operator="greaterThanOrEqual" sqref="I26">
      <x:formula1>0</x:formula1>
    </x:dataValidation>
    <x:dataValidation type="decimal" operator="greaterThanOrEqual" sqref="I29">
      <x:formula1>0</x:formula1>
    </x:dataValidation>
    <x:dataValidation type="decimal" operator="greaterThanOrEqual" sqref="I30">
      <x:formula1>0</x:formula1>
    </x:dataValidation>
    <x:dataValidation type="decimal" operator="greaterThanOrEqual" sqref="I32">
      <x:formula1>0</x:formula1>
    </x:dataValidation>
    <x:dataValidation type="decimal" operator="greaterThanOrEqual" sqref="I35">
      <x:formula1>0</x:formula1>
    </x:dataValidation>
    <x:dataValidation type="decimal" operator="greaterThanOrEqual" sqref="J12">
      <x:formula1>0</x:formula1>
    </x:dataValidation>
    <x:dataValidation type="decimal" operator="greaterThanOrEqual" sqref="J13">
      <x:formula1>0</x:formula1>
    </x:dataValidation>
    <x:dataValidation type="decimal" operator="greaterThanOrEqual" sqref="J16">
      <x:formula1>0</x:formula1>
    </x:dataValidation>
    <x:dataValidation type="decimal" operator="greaterThanOrEqual" sqref="J17">
      <x:formula1>0</x:formula1>
    </x:dataValidation>
    <x:dataValidation type="decimal" operator="between" sqref="J19">
      <x:formula1>0</x:formula1>
      <x:formula2>1</x:formula2>
    </x:dataValidation>
    <x:dataValidation type="decimal" operator="greaterThanOrEqual" sqref="J24">
      <x:formula1>0</x:formula1>
    </x:dataValidation>
    <x:dataValidation type="decimal" operator="greaterThanOrEqual" sqref="J26">
      <x:formula1>0</x:formula1>
    </x:dataValidation>
    <x:dataValidation type="decimal" operator="greaterThanOrEqual" sqref="J29">
      <x:formula1>0</x:formula1>
    </x:dataValidation>
    <x:dataValidation type="decimal" operator="greaterThanOrEqual" sqref="J30">
      <x:formula1>0</x:formula1>
    </x:dataValidation>
    <x:dataValidation type="decimal" operator="greaterThanOrEqual" sqref="J32">
      <x:formula1>0</x:formula1>
    </x:dataValidation>
    <x:dataValidation type="decimal" operator="greaterThanOrEqual" sqref="J35">
      <x:formula1>0</x:formula1>
    </x:dataValidation>
    <x:dataValidation type="decimal" operator="greaterThanOrEqual" sqref="K12">
      <x:formula1>0</x:formula1>
    </x:dataValidation>
    <x:dataValidation type="decimal" operator="greaterThanOrEqual" sqref="K13">
      <x:formula1>0</x:formula1>
    </x:dataValidation>
    <x:dataValidation type="decimal" operator="greaterThanOrEqual" sqref="K16">
      <x:formula1>0</x:formula1>
    </x:dataValidation>
    <x:dataValidation type="decimal" operator="greaterThanOrEqual" sqref="K17">
      <x:formula1>0</x:formula1>
    </x:dataValidation>
    <x:dataValidation type="decimal" operator="between" sqref="K19">
      <x:formula1>0</x:formula1>
      <x:formula2>1</x:formula2>
    </x:dataValidation>
    <x:dataValidation type="decimal" operator="greaterThanOrEqual" sqref="K24">
      <x:formula1>0</x:formula1>
    </x:dataValidation>
    <x:dataValidation type="decimal" operator="greaterThanOrEqual" sqref="K26">
      <x:formula1>0</x:formula1>
    </x:dataValidation>
    <x:dataValidation type="decimal" operator="greaterThanOrEqual" sqref="K29">
      <x:formula1>0</x:formula1>
    </x:dataValidation>
    <x:dataValidation type="decimal" operator="greaterThanOrEqual" sqref="K30">
      <x:formula1>0</x:formula1>
    </x:dataValidation>
    <x:dataValidation type="decimal" operator="greaterThanOrEqual" sqref="K32">
      <x:formula1>0</x:formula1>
    </x:dataValidation>
    <x:dataValidation type="decimal" operator="greaterThanOrEqual" sqref="K35">
      <x:formula1>0</x:formula1>
    </x:dataValidation>
    <x:dataValidation type="decimal" operator="greaterThanOrEqual" sqref="L12">
      <x:formula1>0</x:formula1>
    </x:dataValidation>
    <x:dataValidation type="decimal" operator="greaterThanOrEqual" sqref="L13">
      <x:formula1>0</x:formula1>
    </x:dataValidation>
    <x:dataValidation type="decimal" operator="greaterThanOrEqual" sqref="L16">
      <x:formula1>0</x:formula1>
    </x:dataValidation>
    <x:dataValidation type="decimal" operator="greaterThanOrEqual" sqref="L17">
      <x:formula1>0</x:formula1>
    </x:dataValidation>
    <x:dataValidation type="decimal" operator="between" sqref="L19">
      <x:formula1>0</x:formula1>
      <x:formula2>1</x:formula2>
    </x:dataValidation>
    <x:dataValidation type="decimal" operator="greaterThanOrEqual" sqref="L24">
      <x:formula1>0</x:formula1>
    </x:dataValidation>
    <x:dataValidation type="decimal" operator="greaterThanOrEqual" sqref="L26">
      <x:formula1>0</x:formula1>
    </x:dataValidation>
    <x:dataValidation type="decimal" operator="greaterThanOrEqual" sqref="L29">
      <x:formula1>0</x:formula1>
    </x:dataValidation>
    <x:dataValidation type="decimal" operator="greaterThanOrEqual" sqref="L30">
      <x:formula1>0</x:formula1>
    </x:dataValidation>
    <x:dataValidation type="decimal" operator="greaterThanOrEqual" sqref="L32">
      <x:formula1>0</x:formula1>
    </x:dataValidation>
    <x:dataValidation type="decimal" operator="greaterThanOrEqual" sqref="L35">
      <x:formula1>0</x:formula1>
    </x:dataValidation>
    <x:dataValidation type="decimal" operator="greaterThanOrEqual" sqref="M12">
      <x:formula1>0</x:formula1>
    </x:dataValidation>
    <x:dataValidation type="decimal" operator="greaterThanOrEqual" sqref="M13">
      <x:formula1>0</x:formula1>
    </x:dataValidation>
    <x:dataValidation type="decimal" operator="greaterThanOrEqual" sqref="M16">
      <x:formula1>0</x:formula1>
    </x:dataValidation>
    <x:dataValidation type="decimal" operator="greaterThanOrEqual" sqref="M17">
      <x:formula1>0</x:formula1>
    </x:dataValidation>
    <x:dataValidation type="decimal" operator="between" sqref="M19">
      <x:formula1>0</x:formula1>
      <x:formula2>1</x:formula2>
    </x:dataValidation>
    <x:dataValidation type="decimal" operator="greaterThanOrEqual" sqref="M24">
      <x:formula1>0</x:formula1>
    </x:dataValidation>
    <x:dataValidation type="decimal" operator="greaterThanOrEqual" sqref="M26">
      <x:formula1>0</x:formula1>
    </x:dataValidation>
    <x:dataValidation type="decimal" operator="greaterThanOrEqual" sqref="M29">
      <x:formula1>0</x:formula1>
    </x:dataValidation>
    <x:dataValidation type="decimal" operator="greaterThanOrEqual" sqref="M30">
      <x:formula1>0</x:formula1>
    </x:dataValidation>
    <x:dataValidation type="decimal" operator="greaterThanOrEqual" sqref="M32">
      <x:formula1>0</x:formula1>
    </x:dataValidation>
    <x:dataValidation type="decimal" operator="greaterThanOrEqual" sqref="M35">
      <x:formula1>0</x:formula1>
    </x:dataValidation>
    <x:dataValidation type="decimal" operator="greaterThanOrEqual" sqref="N12">
      <x:formula1>0</x:formula1>
    </x:dataValidation>
    <x:dataValidation type="decimal" operator="greaterThanOrEqual" sqref="N13">
      <x:formula1>0</x:formula1>
    </x:dataValidation>
    <x:dataValidation type="decimal" operator="greaterThanOrEqual" sqref="N16">
      <x:formula1>0</x:formula1>
    </x:dataValidation>
    <x:dataValidation type="decimal" operator="greaterThanOrEqual" sqref="N17">
      <x:formula1>0</x:formula1>
    </x:dataValidation>
    <x:dataValidation type="decimal" operator="between" sqref="N19">
      <x:formula1>0</x:formula1>
      <x:formula2>1</x:formula2>
    </x:dataValidation>
    <x:dataValidation type="decimal" operator="greaterThanOrEqual" sqref="N24">
      <x:formula1>0</x:formula1>
    </x:dataValidation>
    <x:dataValidation type="decimal" operator="greaterThanOrEqual" sqref="N26">
      <x:formula1>0</x:formula1>
    </x:dataValidation>
    <x:dataValidation type="decimal" operator="greaterThanOrEqual" sqref="N29">
      <x:formula1>0</x:formula1>
    </x:dataValidation>
    <x:dataValidation type="decimal" operator="greaterThanOrEqual" sqref="N30">
      <x:formula1>0</x:formula1>
    </x:dataValidation>
    <x:dataValidation type="decimal" operator="greaterThanOrEqual" sqref="N32">
      <x:formula1>0</x:formula1>
    </x:dataValidation>
    <x:dataValidation type="decimal" operator="greaterThanOrEqual" sqref="N35">
      <x:formula1>0</x:formula1>
    </x:dataValidation>
    <x:dataValidation type="decimal" operator="greaterThanOrEqual" sqref="O12">
      <x:formula1>0</x:formula1>
    </x:dataValidation>
    <x:dataValidation type="decimal" operator="greaterThanOrEqual" sqref="O13">
      <x:formula1>0</x:formula1>
    </x:dataValidation>
    <x:dataValidation type="decimal" operator="greaterThanOrEqual" sqref="O16">
      <x:formula1>0</x:formula1>
    </x:dataValidation>
    <x:dataValidation type="decimal" operator="greaterThanOrEqual" sqref="O17">
      <x:formula1>0</x:formula1>
    </x:dataValidation>
    <x:dataValidation type="decimal" operator="between" sqref="O19">
      <x:formula1>0</x:formula1>
      <x:formula2>1</x:formula2>
    </x:dataValidation>
    <x:dataValidation type="decimal" operator="greaterThanOrEqual" sqref="O24">
      <x:formula1>0</x:formula1>
    </x:dataValidation>
    <x:dataValidation type="decimal" operator="greaterThanOrEqual" sqref="O26">
      <x:formula1>0</x:formula1>
    </x:dataValidation>
    <x:dataValidation type="decimal" operator="greaterThanOrEqual" sqref="O29">
      <x:formula1>0</x:formula1>
    </x:dataValidation>
    <x:dataValidation type="decimal" operator="greaterThanOrEqual" sqref="O30">
      <x:formula1>0</x:formula1>
    </x:dataValidation>
    <x:dataValidation type="decimal" operator="greaterThanOrEqual" sqref="O32">
      <x:formula1>0</x:formula1>
    </x:dataValidation>
    <x:dataValidation type="decimal" operator="greaterThanOrEqual" sqref="O35">
      <x:formula1>0</x:formula1>
    </x:dataValidation>
    <x:dataValidation type="decimal" operator="greaterThanOrEqual" sqref="P12">
      <x:formula1>0</x:formula1>
    </x:dataValidation>
    <x:dataValidation type="decimal" operator="greaterThanOrEqual" sqref="P13">
      <x:formula1>0</x:formula1>
    </x:dataValidation>
    <x:dataValidation type="decimal" operator="greaterThanOrEqual" sqref="P16">
      <x:formula1>0</x:formula1>
    </x:dataValidation>
    <x:dataValidation type="decimal" operator="greaterThanOrEqual" sqref="P17">
      <x:formula1>0</x:formula1>
    </x:dataValidation>
    <x:dataValidation type="decimal" operator="between" sqref="P19">
      <x:formula1>0</x:formula1>
      <x:formula2>1</x:formula2>
    </x:dataValidation>
    <x:dataValidation type="decimal" operator="greaterThanOrEqual" sqref="P24">
      <x:formula1>0</x:formula1>
    </x:dataValidation>
    <x:dataValidation type="decimal" operator="greaterThanOrEqual" sqref="P26">
      <x:formula1>0</x:formula1>
    </x:dataValidation>
    <x:dataValidation type="decimal" operator="greaterThanOrEqual" sqref="P29">
      <x:formula1>0</x:formula1>
    </x:dataValidation>
    <x:dataValidation type="decimal" operator="greaterThanOrEqual" sqref="P30">
      <x:formula1>0</x:formula1>
    </x:dataValidation>
    <x:dataValidation type="decimal" operator="greaterThanOrEqual" sqref="P32">
      <x:formula1>0</x:formula1>
    </x:dataValidation>
    <x:dataValidation type="decimal" operator="greaterThanOrEqual" sqref="P35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A98222"/>
  </x:sheetPr>
  <x:sheetViews>
    <x:sheetView showGridLines="0" workbookViewId="0">
      <x:pane xSplit="4" ySplit="5" topLeftCell="E6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3" hidden="0" customWidth="1"/>
    <x:col min="4" max="4" width="3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20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 ht="23" customHeight="1">
      <x:c r="A2" s="1"/>
      <x:c r="B2" s="1"/>
      <x:c r="C2" s="2" t="str">
        <x:v>3  Cash and assured-programme decisions · GBP</x:v>
      </x:c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</x:row>
    <x:row r="3" ht="23" customHeight="1">
      <x:c r="A3" s="1"/>
      <x:c r="B3" s="1"/>
      <x:c r="C3" s="4" t="str">
        <x:v>ADDED 15 Sep 2026 · R2 · Company inputs require quotes and evidence</x:v>
      </x:c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</x:row>
    <x:row r="4" ht="23" customHeight="1">
      <x:c r="A4" s="1"/>
      <x:c r="B4" s="1"/>
      <x:c r="C4" s="5"/>
      <x:c r="D4" s="5"/>
      <x:c r="E4" s="5"/>
      <x:c r="F4" s="5"/>
      <x:c r="G4" s="5"/>
      <x:c r="H4" s="5"/>
      <x:c r="I4" s="5"/>
      <x:c r="J4" s="5"/>
      <x:c r="K4" s="5"/>
      <x:c r="L4" s="5"/>
      <x:c r="M4" s="5"/>
      <x:c r="N4" s="5"/>
      <x:c r="O4" s="5"/>
      <x:c r="P4" s="5"/>
      <x:c r="Q4" s="5"/>
    </x:row>
    <x:row r="5" ht="23" customHeight="1">
      <x:c r="A5" s="1"/>
      <x:c r="B5" s="1"/>
      <x:c r="C5" s="1"/>
      <x:c r="D5" s="1"/>
      <x:c r="E5" s="28" t="n">
        <x:v>46296</x:v>
      </x:c>
      <x:c r="F5" s="28" t="n">
        <x:v>46327</x:v>
      </x:c>
      <x:c r="G5" s="28" t="n">
        <x:v>46357</x:v>
      </x:c>
      <x:c r="H5" s="28" t="n">
        <x:v>46388</x:v>
      </x:c>
      <x:c r="I5" s="28" t="n">
        <x:v>46419</x:v>
      </x:c>
      <x:c r="J5" s="28" t="n">
        <x:v>46447</x:v>
      </x:c>
      <x:c r="K5" s="28" t="n">
        <x:v>46478</x:v>
      </x:c>
      <x:c r="L5" s="28" t="n">
        <x:v>46508</x:v>
      </x:c>
      <x:c r="M5" s="28" t="n">
        <x:v>46539</x:v>
      </x:c>
      <x:c r="N5" s="28" t="n">
        <x:v>46569</x:v>
      </x:c>
      <x:c r="O5" s="28" t="n">
        <x:v>46600</x:v>
      </x:c>
      <x:c r="P5" s="28" t="n">
        <x:v>46631</x:v>
      </x:c>
      <x:c r="Q5" s="1" t="str">
        <x:v>12 months / ending</x:v>
      </x:c>
    </x:row>
    <x:row r="6" ht="23" customHeight="1">
      <x:c r="A6" s="1"/>
      <x:c r="B6" s="1"/>
      <x:c r="C6" s="1"/>
      <x:c r="D6" s="1"/>
      <x:c r="E6" s="39"/>
      <x:c r="F6" s="39"/>
      <x:c r="G6" s="39"/>
      <x:c r="H6" s="39"/>
      <x:c r="I6" s="39"/>
      <x:c r="J6" s="39"/>
      <x:c r="K6" s="39"/>
      <x:c r="L6" s="39"/>
      <x:c r="M6" s="39"/>
      <x:c r="N6" s="39"/>
      <x:c r="O6" s="39"/>
      <x:c r="P6" s="39"/>
      <x:c r="Q6" s="39"/>
    </x:row>
    <x:row r="7" ht="23" customHeight="1">
      <x:c r="A7" s="1"/>
      <x:c r="B7" s="1"/>
      <x:c r="C7" s="1" t="str">
        <x:v>Closing cash</x:v>
      </x:c>
      <x:c r="D7" s="1"/>
      <x:c r="E7" s="49" t="str">
        <x:f>E22</x:f>
        <x:v>n.a.</x:v>
      </x:c>
      <x:c r="F7" s="49" t="str">
        <x:f>F22</x:f>
        <x:v>n.a.</x:v>
      </x:c>
      <x:c r="G7" s="49" t="str">
        <x:f>G22</x:f>
        <x:v>n.a.</x:v>
      </x:c>
      <x:c r="H7" s="49" t="str">
        <x:f>H22</x:f>
        <x:v>n.a.</x:v>
      </x:c>
      <x:c r="I7" s="49" t="str">
        <x:f>I22</x:f>
        <x:v>n.a.</x:v>
      </x:c>
      <x:c r="J7" s="49" t="str">
        <x:f>J22</x:f>
        <x:v>n.a.</x:v>
      </x:c>
      <x:c r="K7" s="49" t="str">
        <x:f>K22</x:f>
        <x:v>n.a.</x:v>
      </x:c>
      <x:c r="L7" s="49" t="str">
        <x:f>L22</x:f>
        <x:v>n.a.</x:v>
      </x:c>
      <x:c r="M7" s="49" t="str">
        <x:f>M22</x:f>
        <x:v>n.a.</x:v>
      </x:c>
      <x:c r="N7" s="49" t="str">
        <x:f>N22</x:f>
        <x:v>n.a.</x:v>
      </x:c>
      <x:c r="O7" s="49" t="str">
        <x:f>O22</x:f>
        <x:v>n.a.</x:v>
      </x:c>
      <x:c r="P7" s="49" t="str">
        <x:f>P22</x:f>
        <x:v>n.a.</x:v>
      </x:c>
      <x:c r="Q7" s="49" t="str">
        <x:f>P7</x:f>
        <x:v>n.a.</x:v>
      </x:c>
    </x:row>
    <x:row r="8" ht="23" customHeight="1">
      <x:c r="A8" s="1"/>
      <x:c r="B8" s="1"/>
      <x:c r="C8" s="1" t="str">
        <x:v>Peak new financing need to date</x:v>
      </x:c>
      <x:c r="D8" s="1"/>
      <x:c r="E8" s="49" t="str">
        <x:f>E26</x:f>
        <x:v>n.a.</x:v>
      </x:c>
      <x:c r="F8" s="49" t="str">
        <x:f>F26</x:f>
        <x:v>n.a.</x:v>
      </x:c>
      <x:c r="G8" s="49" t="str">
        <x:f>G26</x:f>
        <x:v>n.a.</x:v>
      </x:c>
      <x:c r="H8" s="49" t="str">
        <x:f>H26</x:f>
        <x:v>n.a.</x:v>
      </x:c>
      <x:c r="I8" s="49" t="str">
        <x:f>I26</x:f>
        <x:v>n.a.</x:v>
      </x:c>
      <x:c r="J8" s="49" t="str">
        <x:f>J26</x:f>
        <x:v>n.a.</x:v>
      </x:c>
      <x:c r="K8" s="49" t="str">
        <x:f>K26</x:f>
        <x:v>n.a.</x:v>
      </x:c>
      <x:c r="L8" s="49" t="str">
        <x:f>L26</x:f>
        <x:v>n.a.</x:v>
      </x:c>
      <x:c r="M8" s="49" t="str">
        <x:f>M26</x:f>
        <x:v>n.a.</x:v>
      </x:c>
      <x:c r="N8" s="49" t="str">
        <x:f>N26</x:f>
        <x:v>n.a.</x:v>
      </x:c>
      <x:c r="O8" s="49" t="str">
        <x:f>O26</x:f>
        <x:v>n.a.</x:v>
      </x:c>
      <x:c r="P8" s="49" t="str">
        <x:f>P26</x:f>
        <x:v>n.a.</x:v>
      </x:c>
      <x:c r="Q8" s="49" t="str">
        <x:f>P8</x:f>
        <x:v>n.a.</x:v>
      </x:c>
    </x:row>
    <x:row r="9" ht="23" customHeight="1">
      <x:c r="A9" s="1"/>
      <x:c r="B9" s="1"/>
      <x:c r="C9" s="1"/>
      <x:c r="D9" s="1"/>
      <x:c r="E9" s="55"/>
      <x:c r="F9" s="55"/>
      <x:c r="G9" s="55"/>
      <x:c r="H9" s="55"/>
      <x:c r="I9" s="55"/>
      <x:c r="J9" s="55"/>
      <x:c r="K9" s="55"/>
      <x:c r="L9" s="55"/>
      <x:c r="M9" s="55"/>
      <x:c r="N9" s="55"/>
      <x:c r="O9" s="55"/>
      <x:c r="P9" s="55"/>
      <x:c r="Q9" s="55"/>
    </x:row>
    <x:row r="10" ht="25" customHeight="1">
      <x:c r="A10" s="1"/>
      <x:c r="B10" s="1"/>
      <x:c r="C10" s="7" t="str">
        <x:v>Cash timing — include operator payouts if receipts include gross job value</x:v>
      </x:c>
      <x:c r="D10" s="7"/>
      <x:c r="E10" s="56"/>
      <x:c r="F10" s="56"/>
      <x:c r="G10" s="56"/>
      <x:c r="H10" s="56"/>
      <x:c r="I10" s="56"/>
      <x:c r="J10" s="56"/>
      <x:c r="K10" s="56"/>
      <x:c r="L10" s="56"/>
      <x:c r="M10" s="56"/>
      <x:c r="N10" s="56"/>
      <x:c r="O10" s="56"/>
      <x:c r="P10" s="56"/>
      <x:c r="Q10" s="55"/>
    </x:row>
    <x:row r="11" ht="23" customHeight="1">
      <x:c r="A11" s="1"/>
      <x:c r="B11" s="1"/>
      <x:c r="C11" s="1"/>
      <x:c r="D11" s="1"/>
      <x:c r="E11" s="55"/>
      <x:c r="F11" s="55"/>
      <x:c r="G11" s="55"/>
      <x:c r="H11" s="55"/>
      <x:c r="I11" s="55"/>
      <x:c r="J11" s="55"/>
      <x:c r="K11" s="55"/>
      <x:c r="L11" s="55"/>
      <x:c r="M11" s="55"/>
      <x:c r="N11" s="55"/>
      <x:c r="O11" s="55"/>
      <x:c r="P11" s="55"/>
      <x:c r="Q11" s="55"/>
    </x:row>
    <x:row r="12" ht="23" customHeight="1">
      <x:c r="A12" s="1"/>
      <x:c r="B12" s="1"/>
      <x:c r="C12" s="1" t="str">
        <x:v>Opening cash</x:v>
      </x:c>
      <x:c r="D12" s="1"/>
      <x:c r="E12" s="51"/>
      <x:c r="F12" s="52" t="str">
        <x:f>E22</x:f>
        <x:v>n.a.</x:v>
      </x:c>
      <x:c r="G12" s="52" t="str">
        <x:f>F22</x:f>
        <x:v>n.a.</x:v>
      </x:c>
      <x:c r="H12" s="52" t="str">
        <x:f>G22</x:f>
        <x:v>n.a.</x:v>
      </x:c>
      <x:c r="I12" s="52" t="str">
        <x:f>H22</x:f>
        <x:v>n.a.</x:v>
      </x:c>
      <x:c r="J12" s="52" t="str">
        <x:f>I22</x:f>
        <x:v>n.a.</x:v>
      </x:c>
      <x:c r="K12" s="52" t="str">
        <x:f>J22</x:f>
        <x:v>n.a.</x:v>
      </x:c>
      <x:c r="L12" s="52" t="str">
        <x:f>K22</x:f>
        <x:v>n.a.</x:v>
      </x:c>
      <x:c r="M12" s="52" t="str">
        <x:f>L22</x:f>
        <x:v>n.a.</x:v>
      </x:c>
      <x:c r="N12" s="52" t="str">
        <x:f>M22</x:f>
        <x:v>n.a.</x:v>
      </x:c>
      <x:c r="O12" s="52" t="str">
        <x:f>N22</x:f>
        <x:v>n.a.</x:v>
      </x:c>
      <x:c r="P12" s="52" t="str">
        <x:f>O22</x:f>
        <x:v>n.a.</x:v>
      </x:c>
      <x:c r="Q12" s="55"/>
    </x:row>
    <x:row r="13" ht="23" customHeight="1">
      <x:c r="A13" s="1"/>
      <x:c r="B13" s="1"/>
      <x:c r="C13" s="1" t="str">
        <x:v>Customer cash collected</x:v>
      </x:c>
      <x:c r="D13" s="1"/>
      <x:c r="E13" s="51"/>
      <x:c r="F13" s="51"/>
      <x:c r="G13" s="51"/>
      <x:c r="H13" s="51"/>
      <x:c r="I13" s="51"/>
      <x:c r="J13" s="51"/>
      <x:c r="K13" s="51"/>
      <x:c r="L13" s="51"/>
      <x:c r="M13" s="51"/>
      <x:c r="N13" s="51"/>
      <x:c r="O13" s="51"/>
      <x:c r="P13" s="51"/>
      <x:c r="Q13" s="52" t="str">
        <x:f>IF(COUNT(E13:P13)=12,SUM(E13:P13),"n.a.")</x:f>
        <x:v>n.a.</x:v>
      </x:c>
    </x:row>
    <x:row r="14" ht="23" customHeight="1">
      <x:c r="A14" s="1"/>
      <x:c r="B14" s="1"/>
      <x:c r="C14" s="1" t="str">
        <x:v>Operating cash payments</x:v>
      </x:c>
      <x:c r="D14" s="1"/>
      <x:c r="E14" s="51"/>
      <x:c r="F14" s="51"/>
      <x:c r="G14" s="51"/>
      <x:c r="H14" s="51"/>
      <x:c r="I14" s="51"/>
      <x:c r="J14" s="51"/>
      <x:c r="K14" s="51"/>
      <x:c r="L14" s="51"/>
      <x:c r="M14" s="51"/>
      <x:c r="N14" s="51"/>
      <x:c r="O14" s="51"/>
      <x:c r="P14" s="51"/>
      <x:c r="Q14" s="52" t="str">
        <x:f>IF(COUNT(E14:P14)=12,SUM(E14:P14),"n.a.")</x:f>
        <x:v>n.a.</x:v>
      </x:c>
    </x:row>
    <x:row r="15" ht="23" customHeight="1">
      <x:c r="A15" s="1"/>
      <x:c r="B15" s="1"/>
      <x:c r="C15" s="1" t="str">
        <x:v>Capital expenditure paid</x:v>
      </x:c>
      <x:c r="D15" s="1"/>
      <x:c r="E15" s="51"/>
      <x:c r="F15" s="51"/>
      <x:c r="G15" s="51"/>
      <x:c r="H15" s="51"/>
      <x:c r="I15" s="51"/>
      <x:c r="J15" s="51"/>
      <x:c r="K15" s="51"/>
      <x:c r="L15" s="51"/>
      <x:c r="M15" s="51"/>
      <x:c r="N15" s="51"/>
      <x:c r="O15" s="51"/>
      <x:c r="P15" s="51"/>
      <x:c r="Q15" s="52" t="str">
        <x:f>IF(COUNT(E15:P15)=12,SUM(E15:P15),"n.a.")</x:f>
        <x:v>n.a.</x:v>
      </x:c>
    </x:row>
    <x:row r="16" ht="23" customHeight="1">
      <x:c r="A16" s="1"/>
      <x:c r="B16" s="1"/>
      <x:c r="C16" s="1" t="str">
        <x:v>Tax paid</x:v>
      </x:c>
      <x:c r="D16" s="1"/>
      <x:c r="E16" s="51"/>
      <x:c r="F16" s="51"/>
      <x:c r="G16" s="51"/>
      <x:c r="H16" s="51"/>
      <x:c r="I16" s="51"/>
      <x:c r="J16" s="51"/>
      <x:c r="K16" s="51"/>
      <x:c r="L16" s="51"/>
      <x:c r="M16" s="51"/>
      <x:c r="N16" s="51"/>
      <x:c r="O16" s="51"/>
      <x:c r="P16" s="51"/>
      <x:c r="Q16" s="52" t="str">
        <x:f>IF(COUNT(E16:P16)=12,SUM(E16:P16),"n.a.")</x:f>
        <x:v>n.a.</x:v>
      </x:c>
    </x:row>
    <x:row r="17" ht="23" customHeight="1">
      <x:c r="A17" s="1"/>
      <x:c r="B17" s="1"/>
      <x:c r="C17" s="1" t="str">
        <x:v>Debt service paid</x:v>
      </x:c>
      <x:c r="D17" s="1"/>
      <x:c r="E17" s="51"/>
      <x:c r="F17" s="51"/>
      <x:c r="G17" s="51"/>
      <x:c r="H17" s="51"/>
      <x:c r="I17" s="51"/>
      <x:c r="J17" s="51"/>
      <x:c r="K17" s="51"/>
      <x:c r="L17" s="51"/>
      <x:c r="M17" s="51"/>
      <x:c r="N17" s="51"/>
      <x:c r="O17" s="51"/>
      <x:c r="P17" s="51"/>
      <x:c r="Q17" s="52" t="str">
        <x:f>IF(COUNT(E17:P17)=12,SUM(E17:P17),"n.a.")</x:f>
        <x:v>n.a.</x:v>
      </x:c>
    </x:row>
    <x:row r="18" ht="23" customHeight="1">
      <x:c r="A18" s="1"/>
      <x:c r="B18" s="1"/>
      <x:c r="C18" s="1" t="str">
        <x:v>Net cash before financing</x:v>
      </x:c>
      <x:c r="D18" s="1"/>
      <x:c r="E18" s="52" t="str">
        <x:f>IF(COUNT(E13:E17)=5,E13-SUM(E14:E17),"n.a.")</x:f>
        <x:v>n.a.</x:v>
      </x:c>
      <x:c r="F18" s="52" t="str">
        <x:f>IF(COUNT(F13:F17)=5,F13-SUM(F14:F17),"n.a.")</x:f>
        <x:v>n.a.</x:v>
      </x:c>
      <x:c r="G18" s="52" t="str">
        <x:f>IF(COUNT(G13:G17)=5,G13-SUM(G14:G17),"n.a.")</x:f>
        <x:v>n.a.</x:v>
      </x:c>
      <x:c r="H18" s="52" t="str">
        <x:f>IF(COUNT(H13:H17)=5,H13-SUM(H14:H17),"n.a.")</x:f>
        <x:v>n.a.</x:v>
      </x:c>
      <x:c r="I18" s="52" t="str">
        <x:f>IF(COUNT(I13:I17)=5,I13-SUM(I14:I17),"n.a.")</x:f>
        <x:v>n.a.</x:v>
      </x:c>
      <x:c r="J18" s="52" t="str">
        <x:f>IF(COUNT(J13:J17)=5,J13-SUM(J14:J17),"n.a.")</x:f>
        <x:v>n.a.</x:v>
      </x:c>
      <x:c r="K18" s="52" t="str">
        <x:f>IF(COUNT(K13:K17)=5,K13-SUM(K14:K17),"n.a.")</x:f>
        <x:v>n.a.</x:v>
      </x:c>
      <x:c r="L18" s="52" t="str">
        <x:f>IF(COUNT(L13:L17)=5,L13-SUM(L14:L17),"n.a.")</x:f>
        <x:v>n.a.</x:v>
      </x:c>
      <x:c r="M18" s="52" t="str">
        <x:f>IF(COUNT(M13:M17)=5,M13-SUM(M14:M17),"n.a.")</x:f>
        <x:v>n.a.</x:v>
      </x:c>
      <x:c r="N18" s="52" t="str">
        <x:f>IF(COUNT(N13:N17)=5,N13-SUM(N14:N17),"n.a.")</x:f>
        <x:v>n.a.</x:v>
      </x:c>
      <x:c r="O18" s="52" t="str">
        <x:f>IF(COUNT(O13:O17)=5,O13-SUM(O14:O17),"n.a.")</x:f>
        <x:v>n.a.</x:v>
      </x:c>
      <x:c r="P18" s="52" t="str">
        <x:f>IF(COUNT(P13:P17)=5,P13-SUM(P14:P17),"n.a.")</x:f>
        <x:v>n.a.</x:v>
      </x:c>
      <x:c r="Q18" s="52" t="str">
        <x:f>IF(COUNT(E18:P18)=12,SUM(E18:P18),"n.a.")</x:f>
        <x:v>n.a.</x:v>
      </x:c>
    </x:row>
    <x:row r="19" ht="23" customHeight="1">
      <x:c r="A19" s="1"/>
      <x:c r="B19" s="1"/>
      <x:c r="C19" s="1"/>
      <x:c r="D19" s="1"/>
      <x:c r="E19" s="55"/>
      <x:c r="F19" s="55"/>
      <x:c r="G19" s="55"/>
      <x:c r="H19" s="55"/>
      <x:c r="I19" s="55"/>
      <x:c r="J19" s="55"/>
      <x:c r="K19" s="55"/>
      <x:c r="L19" s="55"/>
      <x:c r="M19" s="55"/>
      <x:c r="N19" s="55"/>
      <x:c r="O19" s="55"/>
      <x:c r="P19" s="55"/>
      <x:c r="Q19" s="55"/>
    </x:row>
    <x:row r="20" ht="23" customHeight="1">
      <x:c r="A20" s="1"/>
      <x:c r="B20" s="1"/>
      <x:c r="C20" s="1" t="str">
        <x:v>Committed equity receipts</x:v>
      </x:c>
      <x:c r="D20" s="1"/>
      <x:c r="E20" s="51"/>
      <x:c r="F20" s="51"/>
      <x:c r="G20" s="51"/>
      <x:c r="H20" s="51"/>
      <x:c r="I20" s="51"/>
      <x:c r="J20" s="51"/>
      <x:c r="K20" s="51"/>
      <x:c r="L20" s="51"/>
      <x:c r="M20" s="51"/>
      <x:c r="N20" s="51"/>
      <x:c r="O20" s="51"/>
      <x:c r="P20" s="51"/>
      <x:c r="Q20" s="52" t="str">
        <x:f>IF(COUNT(E20:P20)=12,SUM(E20:P20),"n.a.")</x:f>
        <x:v>n.a.</x:v>
      </x:c>
    </x:row>
    <x:row r="21" ht="23" customHeight="1">
      <x:c r="A21" s="1"/>
      <x:c r="B21" s="1"/>
      <x:c r="C21" s="1" t="str">
        <x:v>Committed debt receipts</x:v>
      </x:c>
      <x:c r="D21" s="1"/>
      <x:c r="E21" s="51"/>
      <x:c r="F21" s="51"/>
      <x:c r="G21" s="51"/>
      <x:c r="H21" s="51"/>
      <x:c r="I21" s="51"/>
      <x:c r="J21" s="51"/>
      <x:c r="K21" s="51"/>
      <x:c r="L21" s="51"/>
      <x:c r="M21" s="51"/>
      <x:c r="N21" s="51"/>
      <x:c r="O21" s="51"/>
      <x:c r="P21" s="51"/>
      <x:c r="Q21" s="52" t="str">
        <x:f>IF(COUNT(E21:P21)=12,SUM(E21:P21),"n.a.")</x:f>
        <x:v>n.a.</x:v>
      </x:c>
    </x:row>
    <x:row r="22" ht="23" customHeight="1">
      <x:c r="A22" s="1"/>
      <x:c r="B22" s="1"/>
      <x:c r="C22" s="1" t="str">
        <x:v>Closing cash</x:v>
      </x:c>
      <x:c r="D22" s="1"/>
      <x:c r="E22" s="52" t="str">
        <x:f>IF(COUNT(E12,E18,E20:E21)=4,E12+E18+SUM(E20:E21),"n.a.")</x:f>
        <x:v>n.a.</x:v>
      </x:c>
      <x:c r="F22" s="52" t="str">
        <x:f>IF(COUNT(F12,F18,F20:F21)=4,F12+F18+SUM(F20:F21),"n.a.")</x:f>
        <x:v>n.a.</x:v>
      </x:c>
      <x:c r="G22" s="52" t="str">
        <x:f>IF(COUNT(G12,G18,G20:G21)=4,G12+G18+SUM(G20:G21),"n.a.")</x:f>
        <x:v>n.a.</x:v>
      </x:c>
      <x:c r="H22" s="52" t="str">
        <x:f>IF(COUNT(H12,H18,H20:H21)=4,H12+H18+SUM(H20:H21),"n.a.")</x:f>
        <x:v>n.a.</x:v>
      </x:c>
      <x:c r="I22" s="52" t="str">
        <x:f>IF(COUNT(I12,I18,I20:I21)=4,I12+I18+SUM(I20:I21),"n.a.")</x:f>
        <x:v>n.a.</x:v>
      </x:c>
      <x:c r="J22" s="52" t="str">
        <x:f>IF(COUNT(J12,J18,J20:J21)=4,J12+J18+SUM(J20:J21),"n.a.")</x:f>
        <x:v>n.a.</x:v>
      </x:c>
      <x:c r="K22" s="52" t="str">
        <x:f>IF(COUNT(K12,K18,K20:K21)=4,K12+K18+SUM(K20:K21),"n.a.")</x:f>
        <x:v>n.a.</x:v>
      </x:c>
      <x:c r="L22" s="52" t="str">
        <x:f>IF(COUNT(L12,L18,L20:L21)=4,L12+L18+SUM(L20:L21),"n.a.")</x:f>
        <x:v>n.a.</x:v>
      </x:c>
      <x:c r="M22" s="52" t="str">
        <x:f>IF(COUNT(M12,M18,M20:M21)=4,M12+M18+SUM(M20:M21),"n.a.")</x:f>
        <x:v>n.a.</x:v>
      </x:c>
      <x:c r="N22" s="52" t="str">
        <x:f>IF(COUNT(N12,N18,N20:N21)=4,N12+N18+SUM(N20:N21),"n.a.")</x:f>
        <x:v>n.a.</x:v>
      </x:c>
      <x:c r="O22" s="52" t="str">
        <x:f>IF(COUNT(O12,O18,O20:O21)=4,O12+O18+SUM(O20:O21),"n.a.")</x:f>
        <x:v>n.a.</x:v>
      </x:c>
      <x:c r="P22" s="52" t="str">
        <x:f>IF(COUNT(P12,P18,P20:P21)=4,P12+P18+SUM(P20:P21),"n.a.")</x:f>
        <x:v>n.a.</x:v>
      </x:c>
      <x:c r="Q22" s="52" t="str">
        <x:f>P22</x:f>
        <x:v>n.a.</x:v>
      </x:c>
    </x:row>
    <x:row r="23" ht="23" customHeight="1">
      <x:c r="A23" s="1"/>
      <x:c r="B23" s="1"/>
      <x:c r="C23" s="1"/>
      <x:c r="D23" s="1"/>
      <x:c r="E23" s="55"/>
      <x:c r="F23" s="55"/>
      <x:c r="G23" s="55"/>
      <x:c r="H23" s="55"/>
      <x:c r="I23" s="55"/>
      <x:c r="J23" s="55"/>
      <x:c r="K23" s="55"/>
      <x:c r="L23" s="55"/>
      <x:c r="M23" s="55"/>
      <x:c r="N23" s="55"/>
      <x:c r="O23" s="55"/>
      <x:c r="P23" s="55"/>
      <x:c r="Q23" s="55"/>
    </x:row>
    <x:row r="24" ht="23" customHeight="1">
      <x:c r="A24" s="1"/>
      <x:c r="B24" s="1"/>
      <x:c r="C24" s="1" t="str">
        <x:v>Cumulative cash before new financing</x:v>
      </x:c>
      <x:c r="D24" s="1"/>
      <x:c r="E24" s="52" t="str">
        <x:f>IF(COUNT(E12,E18)=2,E12+E18,"n.a.")</x:f>
        <x:v>n.a.</x:v>
      </x:c>
      <x:c r="F24" s="52" t="str">
        <x:f>IF(COUNT(E24,F18)=2,E24+F18,"n.a.")</x:f>
        <x:v>n.a.</x:v>
      </x:c>
      <x:c r="G24" s="52" t="str">
        <x:f>IF(COUNT(F24,G18)=2,F24+G18,"n.a.")</x:f>
        <x:v>n.a.</x:v>
      </x:c>
      <x:c r="H24" s="52" t="str">
        <x:f>IF(COUNT(G24,H18)=2,G24+H18,"n.a.")</x:f>
        <x:v>n.a.</x:v>
      </x:c>
      <x:c r="I24" s="52" t="str">
        <x:f>IF(COUNT(H24,I18)=2,H24+I18,"n.a.")</x:f>
        <x:v>n.a.</x:v>
      </x:c>
      <x:c r="J24" s="52" t="str">
        <x:f>IF(COUNT(I24,J18)=2,I24+J18,"n.a.")</x:f>
        <x:v>n.a.</x:v>
      </x:c>
      <x:c r="K24" s="52" t="str">
        <x:f>IF(COUNT(J24,K18)=2,J24+K18,"n.a.")</x:f>
        <x:v>n.a.</x:v>
      </x:c>
      <x:c r="L24" s="52" t="str">
        <x:f>IF(COUNT(K24,L18)=2,K24+L18,"n.a.")</x:f>
        <x:v>n.a.</x:v>
      </x:c>
      <x:c r="M24" s="52" t="str">
        <x:f>IF(COUNT(L24,M18)=2,L24+M18,"n.a.")</x:f>
        <x:v>n.a.</x:v>
      </x:c>
      <x:c r="N24" s="52" t="str">
        <x:f>IF(COUNT(M24,N18)=2,M24+N18,"n.a.")</x:f>
        <x:v>n.a.</x:v>
      </x:c>
      <x:c r="O24" s="52" t="str">
        <x:f>IF(COUNT(N24,O18)=2,N24+O18,"n.a.")</x:f>
        <x:v>n.a.</x:v>
      </x:c>
      <x:c r="P24" s="52" t="str">
        <x:f>IF(COUNT(O24,P18)=2,O24+P18,"n.a.")</x:f>
        <x:v>n.a.</x:v>
      </x:c>
      <x:c r="Q24" s="52" t="str">
        <x:f>P24</x:f>
        <x:v>n.a.</x:v>
      </x:c>
    </x:row>
    <x:row r="25" ht="23" customHeight="1">
      <x:c r="A25" s="1"/>
      <x:c r="B25" s="1"/>
      <x:c r="C25" s="1" t="str">
        <x:v>Required minimum cash reserve</x:v>
      </x:c>
      <x:c r="D25" s="1"/>
      <x:c r="E25" s="51"/>
      <x:c r="F25" s="51"/>
      <x:c r="G25" s="51"/>
      <x:c r="H25" s="51"/>
      <x:c r="I25" s="51"/>
      <x:c r="J25" s="51"/>
      <x:c r="K25" s="51"/>
      <x:c r="L25" s="51"/>
      <x:c r="M25" s="51"/>
      <x:c r="N25" s="51"/>
      <x:c r="O25" s="51"/>
      <x:c r="P25" s="51"/>
      <x:c r="Q25" s="52" t="n">
        <x:f>P25</x:f>
        <x:v>0</x:v>
      </x:c>
    </x:row>
    <x:row r="26" ht="23" customHeight="1">
      <x:c r="A26" s="1"/>
      <x:c r="B26" s="1"/>
      <x:c r="C26" s="1" t="str">
        <x:v>Peak financing needed through month</x:v>
      </x:c>
      <x:c r="D26" s="1"/>
      <x:c r="E26" s="52" t="str">
        <x:f>IF(COUNT(E24:E25)=2,MAX(0,E25-E24),"n.a.")</x:f>
        <x:v>n.a.</x:v>
      </x:c>
      <x:c r="F26" s="52" t="str">
        <x:f>IF(COUNT(F24:F25,E26)=3,MAX(E26,F25-F24,0),"n.a.")</x:f>
        <x:v>n.a.</x:v>
      </x:c>
      <x:c r="G26" s="52" t="str">
        <x:f>IF(COUNT(G24:G25,F26)=3,MAX(F26,G25-G24,0),"n.a.")</x:f>
        <x:v>n.a.</x:v>
      </x:c>
      <x:c r="H26" s="52" t="str">
        <x:f>IF(COUNT(H24:H25,G26)=3,MAX(G26,H25-H24,0),"n.a.")</x:f>
        <x:v>n.a.</x:v>
      </x:c>
      <x:c r="I26" s="52" t="str">
        <x:f>IF(COUNT(I24:I25,H26)=3,MAX(H26,I25-I24,0),"n.a.")</x:f>
        <x:v>n.a.</x:v>
      </x:c>
      <x:c r="J26" s="52" t="str">
        <x:f>IF(COUNT(J24:J25,I26)=3,MAX(I26,J25-J24,0),"n.a.")</x:f>
        <x:v>n.a.</x:v>
      </x:c>
      <x:c r="K26" s="52" t="str">
        <x:f>IF(COUNT(K24:K25,J26)=3,MAX(J26,K25-K24,0),"n.a.")</x:f>
        <x:v>n.a.</x:v>
      </x:c>
      <x:c r="L26" s="52" t="str">
        <x:f>IF(COUNT(L24:L25,K26)=3,MAX(K26,L25-L24,0),"n.a.")</x:f>
        <x:v>n.a.</x:v>
      </x:c>
      <x:c r="M26" s="52" t="str">
        <x:f>IF(COUNT(M24:M25,L26)=3,MAX(L26,M25-M24,0),"n.a.")</x:f>
        <x:v>n.a.</x:v>
      </x:c>
      <x:c r="N26" s="52" t="str">
        <x:f>IF(COUNT(N24:N25,M26)=3,MAX(M26,N25-N24,0),"n.a.")</x:f>
        <x:v>n.a.</x:v>
      </x:c>
      <x:c r="O26" s="52" t="str">
        <x:f>IF(COUNT(O24:O25,N26)=3,MAX(N26,O25-O24,0),"n.a.")</x:f>
        <x:v>n.a.</x:v>
      </x:c>
      <x:c r="P26" s="52" t="str">
        <x:f>IF(COUNT(P24:P25,O26)=3,MAX(O26,P25-P24,0),"n.a.")</x:f>
        <x:v>n.a.</x:v>
      </x:c>
      <x:c r="Q26" s="52" t="str">
        <x:f>P26</x:f>
        <x:v>n.a.</x:v>
      </x:c>
    </x:row>
    <x:row r="27" ht="23" customHeight="1">
      <x:c r="A27" s="1"/>
      <x:c r="B27" s="1"/>
      <x:c r="C27" s="1"/>
      <x:c r="D27" s="1"/>
      <x:c r="E27" s="55"/>
      <x:c r="F27" s="55"/>
      <x:c r="G27" s="55"/>
      <x:c r="H27" s="55"/>
      <x:c r="I27" s="55"/>
      <x:c r="J27" s="55"/>
      <x:c r="K27" s="55"/>
      <x:c r="L27" s="55"/>
      <x:c r="M27" s="55"/>
      <x:c r="N27" s="55"/>
      <x:c r="O27" s="55"/>
      <x:c r="P27" s="55"/>
      <x:c r="Q27" s="55"/>
    </x:row>
    <x:row r="28" ht="23" customHeight="1">
      <x:c r="A28" s="1"/>
      <x:c r="B28" s="1"/>
      <x:c r="C28" s="1"/>
      <x:c r="D28" s="1"/>
      <x:c r="E28" s="55"/>
      <x:c r="F28" s="55"/>
      <x:c r="G28" s="55"/>
      <x:c r="H28" s="55"/>
      <x:c r="I28" s="55"/>
      <x:c r="J28" s="55"/>
      <x:c r="K28" s="55"/>
      <x:c r="L28" s="55"/>
      <x:c r="M28" s="55"/>
      <x:c r="N28" s="55"/>
      <x:c r="O28" s="55"/>
      <x:c r="P28" s="55"/>
      <x:c r="Q28" s="55"/>
    </x:row>
    <x:row r="29" ht="23" customHeight="1">
      <x:c r="A29" s="1"/>
      <x:c r="B29" s="1"/>
      <x:c r="C29" s="1" t="str">
        <x:v>Recognised net revenue from Model 2</x:v>
      </x:c>
      <x:c r="D29" s="1"/>
      <x:c r="E29" s="57" t="str">
        <x:f>'2 Portfolio operations'!E22</x:f>
        <x:v>n.a.</x:v>
      </x:c>
      <x:c r="F29" s="57" t="str">
        <x:f>'2 Portfolio operations'!F22</x:f>
        <x:v>n.a.</x:v>
      </x:c>
      <x:c r="G29" s="57" t="str">
        <x:f>'2 Portfolio operations'!G22</x:f>
        <x:v>n.a.</x:v>
      </x:c>
      <x:c r="H29" s="57" t="str">
        <x:f>'2 Portfolio operations'!H22</x:f>
        <x:v>n.a.</x:v>
      </x:c>
      <x:c r="I29" s="57" t="str">
        <x:f>'2 Portfolio operations'!I22</x:f>
        <x:v>n.a.</x:v>
      </x:c>
      <x:c r="J29" s="57" t="str">
        <x:f>'2 Portfolio operations'!J22</x:f>
        <x:v>n.a.</x:v>
      </x:c>
      <x:c r="K29" s="57" t="str">
        <x:f>'2 Portfolio operations'!K22</x:f>
        <x:v>n.a.</x:v>
      </x:c>
      <x:c r="L29" s="57" t="str">
        <x:f>'2 Portfolio operations'!L22</x:f>
        <x:v>n.a.</x:v>
      </x:c>
      <x:c r="M29" s="57" t="str">
        <x:f>'2 Portfolio operations'!M22</x:f>
        <x:v>n.a.</x:v>
      </x:c>
      <x:c r="N29" s="57" t="str">
        <x:f>'2 Portfolio operations'!N22</x:f>
        <x:v>n.a.</x:v>
      </x:c>
      <x:c r="O29" s="57" t="str">
        <x:f>'2 Portfolio operations'!O22</x:f>
        <x:v>n.a.</x:v>
      </x:c>
      <x:c r="P29" s="57" t="str">
        <x:f>'2 Portfolio operations'!P22</x:f>
        <x:v>n.a.</x:v>
      </x:c>
      <x:c r="Q29" s="52" t="str">
        <x:f>IF(COUNT(E29:P29)=12,SUM(E29:P29),"n.a.")</x:f>
        <x:v>n.a.</x:v>
      </x:c>
    </x:row>
    <x:row r="30" ht="23" customHeight="1">
      <x:c r="A30" s="1"/>
      <x:c r="B30" s="1"/>
      <x:c r="C30" s="1" t="str">
        <x:v>Collections less recognised revenue</x:v>
      </x:c>
      <x:c r="D30" s="1"/>
      <x:c r="E30" s="52" t="str">
        <x:f>IF(COUNT(E13,E29)=2,E13-E29,"n.a.")</x:f>
        <x:v>n.a.</x:v>
      </x:c>
      <x:c r="F30" s="52" t="str">
        <x:f>IF(COUNT(F13,F29)=2,F13-F29,"n.a.")</x:f>
        <x:v>n.a.</x:v>
      </x:c>
      <x:c r="G30" s="52" t="str">
        <x:f>IF(COUNT(G13,G29)=2,G13-G29,"n.a.")</x:f>
        <x:v>n.a.</x:v>
      </x:c>
      <x:c r="H30" s="52" t="str">
        <x:f>IF(COUNT(H13,H29)=2,H13-H29,"n.a.")</x:f>
        <x:v>n.a.</x:v>
      </x:c>
      <x:c r="I30" s="52" t="str">
        <x:f>IF(COUNT(I13,I29)=2,I13-I29,"n.a.")</x:f>
        <x:v>n.a.</x:v>
      </x:c>
      <x:c r="J30" s="52" t="str">
        <x:f>IF(COUNT(J13,J29)=2,J13-J29,"n.a.")</x:f>
        <x:v>n.a.</x:v>
      </x:c>
      <x:c r="K30" s="52" t="str">
        <x:f>IF(COUNT(K13,K29)=2,K13-K29,"n.a.")</x:f>
        <x:v>n.a.</x:v>
      </x:c>
      <x:c r="L30" s="52" t="str">
        <x:f>IF(COUNT(L13,L29)=2,L13-L29,"n.a.")</x:f>
        <x:v>n.a.</x:v>
      </x:c>
      <x:c r="M30" s="52" t="str">
        <x:f>IF(COUNT(M13,M29)=2,M13-M29,"n.a.")</x:f>
        <x:v>n.a.</x:v>
      </x:c>
      <x:c r="N30" s="52" t="str">
        <x:f>IF(COUNT(N13,N29)=2,N13-N29,"n.a.")</x:f>
        <x:v>n.a.</x:v>
      </x:c>
      <x:c r="O30" s="52" t="str">
        <x:f>IF(COUNT(O13,O29)=2,O13-O29,"n.a.")</x:f>
        <x:v>n.a.</x:v>
      </x:c>
      <x:c r="P30" s="52" t="str">
        <x:f>IF(COUNT(P13,P29)=2,P13-P29,"n.a.")</x:f>
        <x:v>n.a.</x:v>
      </x:c>
      <x:c r="Q30" s="52" t="str">
        <x:f>IF(COUNT(E30:P30)=12,SUM(E30:P30),"n.a.")</x:f>
        <x:v>n.a.</x:v>
      </x:c>
    </x:row>
    <x:row r="31" ht="23" customHeight="1">
      <x:c r="A31" s="1"/>
      <x:c r="B31" s="1"/>
      <x:c r="C31" s="1"/>
      <x:c r="D31" s="1"/>
      <x:c r="E31" s="39"/>
      <x:c r="F31" s="39"/>
      <x:c r="G31" s="39"/>
      <x:c r="H31" s="39"/>
      <x:c r="I31" s="39"/>
      <x:c r="J31" s="39"/>
      <x:c r="K31" s="39"/>
      <x:c r="L31" s="39"/>
      <x:c r="M31" s="39"/>
      <x:c r="N31" s="39"/>
      <x:c r="O31" s="39"/>
      <x:c r="P31" s="39"/>
      <x:c r="Q31" s="39"/>
    </x:row>
    <x:row r="32" ht="23" customHeight="1">
      <x:c r="A32" s="1"/>
      <x:c r="B32" s="1"/>
      <x:c r="C32" s="1"/>
      <x:c r="D32" s="1"/>
      <x:c r="E32" s="39"/>
      <x:c r="F32" s="39"/>
      <x:c r="G32" s="39"/>
      <x:c r="H32" s="39"/>
      <x:c r="I32" s="39"/>
      <x:c r="J32" s="39"/>
      <x:c r="K32" s="39"/>
      <x:c r="L32" s="39"/>
      <x:c r="M32" s="39"/>
      <x:c r="N32" s="39"/>
      <x:c r="O32" s="39"/>
      <x:c r="P32" s="39"/>
      <x:c r="Q32" s="39"/>
    </x:row>
    <x:row r="33" ht="23" customHeight="1">
      <x:c r="A33" s="1"/>
      <x:c r="B33" s="1"/>
      <x:c r="C33" s="1"/>
      <x:c r="D33" s="1"/>
      <x:c r="E33" s="39"/>
      <x:c r="F33" s="39"/>
      <x:c r="G33" s="39"/>
      <x:c r="H33" s="39"/>
      <x:c r="I33" s="39"/>
      <x:c r="J33" s="39"/>
      <x:c r="K33" s="39"/>
      <x:c r="L33" s="39"/>
      <x:c r="M33" s="39"/>
      <x:c r="N33" s="39"/>
      <x:c r="O33" s="39"/>
      <x:c r="P33" s="39"/>
      <x:c r="Q33" s="39"/>
    </x:row>
    <x:row r="34" ht="25" customHeight="1">
      <x:c r="A34" s="1"/>
      <x:c r="B34" s="1"/>
      <x:c r="C34" s="7" t="str">
        <x:v>Bid decision sensitivity — separate from booked revenue and cash</x:v>
      </x:c>
      <x:c r="D34" s="7"/>
      <x:c r="E34" s="42"/>
      <x:c r="F34" s="42"/>
      <x:c r="G34" s="42"/>
      <x:c r="H34" s="42"/>
      <x:c r="I34" s="42"/>
      <x:c r="J34" s="42"/>
      <x:c r="K34" s="42"/>
      <x:c r="L34" s="42"/>
      <x:c r="M34" s="42"/>
      <x:c r="N34" s="42"/>
      <x:c r="O34" s="42"/>
      <x:c r="P34" s="42"/>
      <x:c r="Q34" s="39"/>
    </x:row>
    <x:row r="35" ht="23" customHeight="1">
      <x:c r="A35" s="1"/>
      <x:c r="B35" s="1"/>
      <x:c r="C35" s="1"/>
      <x:c r="D35" s="1"/>
      <x:c r="E35" s="39"/>
      <x:c r="F35" s="39"/>
      <x:c r="G35" s="39"/>
      <x:c r="H35" s="39"/>
      <x:c r="I35" s="39"/>
      <x:c r="J35" s="39"/>
      <x:c r="K35" s="39"/>
      <x:c r="L35" s="39"/>
      <x:c r="M35" s="39"/>
      <x:c r="N35" s="39"/>
      <x:c r="O35" s="39"/>
      <x:c r="P35" s="39"/>
      <x:c r="Q35" s="39"/>
    </x:row>
    <x:row r="36" ht="23" customHeight="1">
      <x:c r="A36" s="1"/>
      <x:c r="B36" s="1"/>
      <x:c r="C36" s="1"/>
      <x:c r="D36" s="1"/>
      <x:c r="E36" s="39"/>
      <x:c r="F36" s="39"/>
      <x:c r="G36" s="39"/>
      <x:c r="H36" s="39"/>
      <x:c r="I36" s="39"/>
      <x:c r="J36" s="39"/>
      <x:c r="K36" s="39"/>
      <x:c r="L36" s="39"/>
      <x:c r="M36" s="39"/>
      <x:c r="N36" s="39"/>
      <x:c r="O36" s="39"/>
      <x:c r="P36" s="39"/>
      <x:c r="Q36" s="39"/>
    </x:row>
    <x:row r="37" ht="23" customHeight="1">
      <x:c r="A37" s="1"/>
      <x:c r="B37" s="1"/>
      <x:c r="C37" s="1" t="str">
        <x:v>Canopy net fee if awarded (GBP)</x:v>
      </x:c>
      <x:c r="D37" s="1"/>
      <x:c r="E37" s="51"/>
      <x:c r="F37" s="39"/>
      <x:c r="G37" s="40" t="str">
        <x:v>Quoted Canopy fees only; no assumed government contract size.</x:v>
      </x:c>
      <x:c r="H37" s="39"/>
      <x:c r="I37" s="39"/>
      <x:c r="J37" s="39"/>
      <x:c r="K37" s="39"/>
      <x:c r="L37" s="39"/>
      <x:c r="M37" s="39"/>
      <x:c r="N37" s="39"/>
      <x:c r="O37" s="39"/>
      <x:c r="P37" s="39"/>
      <x:c r="Q37" s="39"/>
    </x:row>
    <x:row r="38" ht="23" customHeight="1">
      <x:c r="A38" s="1"/>
      <x:c r="B38" s="1"/>
      <x:c r="C38" s="1" t="str">
        <x:v>Direct delivery cost if awarded</x:v>
      </x:c>
      <x:c r="D38" s="1"/>
      <x:c r="E38" s="51"/>
      <x:c r="F38" s="39"/>
      <x:c r="G38" s="40" t="str">
        <x:v>Canopy-borne costs only; exclude supplier amounts already netted from the fee.</x:v>
      </x:c>
      <x:c r="H38" s="39"/>
      <x:c r="I38" s="39"/>
      <x:c r="J38" s="39"/>
      <x:c r="K38" s="39"/>
      <x:c r="L38" s="39"/>
      <x:c r="M38" s="39"/>
      <x:c r="N38" s="39"/>
      <x:c r="O38" s="39"/>
      <x:c r="P38" s="39"/>
      <x:c r="Q38" s="39"/>
    </x:row>
    <x:row r="39" ht="23" customHeight="1">
      <x:c r="A39" s="1"/>
      <x:c r="B39" s="1"/>
      <x:c r="C39" s="1" t="str">
        <x:v>Bid / proposal cost regardless of win</x:v>
      </x:c>
      <x:c r="D39" s="1"/>
      <x:c r="E39" s="51"/>
      <x:c r="F39" s="39"/>
      <x:c r="G39" s="39"/>
      <x:c r="H39" s="39"/>
      <x:c r="I39" s="39"/>
      <x:c r="J39" s="39"/>
      <x:c r="K39" s="39"/>
      <x:c r="L39" s="39"/>
      <x:c r="M39" s="39"/>
      <x:c r="N39" s="39"/>
      <x:c r="O39" s="39"/>
      <x:c r="P39" s="39"/>
      <x:c r="Q39" s="39"/>
    </x:row>
    <x:row r="40" ht="23" customHeight="1">
      <x:c r="A40" s="1"/>
      <x:c r="B40" s="1"/>
      <x:c r="C40" s="1" t="str">
        <x:v>Evidence-based win probability (%)</x:v>
      </x:c>
      <x:c r="D40" s="1"/>
      <x:c r="E40" s="44"/>
      <x:c r="F40" s="39"/>
      <x:c r="G40" s="40" t="str">
        <x:v>Management input supported by stage/customer evidence.</x:v>
      </x:c>
      <x:c r="H40" s="39"/>
      <x:c r="I40" s="39"/>
      <x:c r="J40" s="39"/>
      <x:c r="K40" s="39"/>
      <x:c r="L40" s="39"/>
      <x:c r="M40" s="39"/>
      <x:c r="N40" s="39"/>
      <x:c r="O40" s="39"/>
      <x:c r="P40" s="39"/>
      <x:c r="Q40" s="39"/>
    </x:row>
    <x:row r="41" ht="23" customHeight="1">
      <x:c r="A41" s="1"/>
      <x:c r="B41" s="1"/>
      <x:c r="C41" s="1" t="str">
        <x:v>Contribution if awarded before bid cost</x:v>
      </x:c>
      <x:c r="D41" s="1"/>
      <x:c r="E41" s="52" t="str">
        <x:f>IF(COUNT(E37:E38)=2,E37-E38,"n.a.")</x:f>
        <x:v>n.a.</x:v>
      </x:c>
      <x:c r="F41" s="39"/>
      <x:c r="G41" s="39"/>
      <x:c r="H41" s="39"/>
      <x:c r="I41" s="39"/>
      <x:c r="J41" s="39"/>
      <x:c r="K41" s="39"/>
      <x:c r="L41" s="39"/>
      <x:c r="M41" s="39"/>
      <x:c r="N41" s="39"/>
      <x:c r="O41" s="39"/>
      <x:c r="P41" s="39"/>
      <x:c r="Q41" s="39"/>
    </x:row>
    <x:row r="42" ht="23" customHeight="1">
      <x:c r="A42" s="1"/>
      <x:c r="B42" s="1"/>
      <x:c r="C42" s="1" t="str">
        <x:v>Probability-weighted result after bid</x:v>
      </x:c>
      <x:c r="D42" s="1"/>
      <x:c r="E42" s="52" t="str">
        <x:f>IF(COUNT(E41,E39:E40)=3,E41*E40-E39,"n.a.")</x:f>
        <x:v>n.a.</x:v>
      </x:c>
      <x:c r="F42" s="39"/>
      <x:c r="G42" s="40" t="str">
        <x:v>Sensitivity only. Does not feed Model 2 revenue or this cash plan.</x:v>
      </x:c>
      <x:c r="H42" s="39"/>
      <x:c r="I42" s="39"/>
      <x:c r="J42" s="39"/>
      <x:c r="K42" s="39"/>
      <x:c r="L42" s="39"/>
      <x:c r="M42" s="39"/>
      <x:c r="N42" s="39"/>
      <x:c r="O42" s="39"/>
      <x:c r="P42" s="39"/>
      <x:c r="Q42" s="39"/>
    </x:row>
    <x:row r="43" ht="23" customHeight="1">
      <x:c r="A43" s="1"/>
      <x:c r="B43" s="1"/>
      <x:c r="C43" s="1" t="str">
        <x:v>Break-even win probability</x:v>
      </x:c>
      <x:c r="D43" s="1"/>
      <x:c r="E43" s="46" t="str">
        <x:f>IF(COUNT(E39,E41)=2,IF(E41&gt;0,E39/E41,"n.a."),"n.a.")</x:f>
        <x:v>n.a.</x:v>
      </x:c>
      <x:c r="F43" s="39"/>
      <x:c r="G43" s="40" t="str">
        <x:v>Above 100% means the bid cannot cover its cost on these inputs.</x:v>
      </x:c>
      <x:c r="H43" s="39"/>
      <x:c r="I43" s="39"/>
      <x:c r="J43" s="39"/>
      <x:c r="K43" s="39"/>
      <x:c r="L43" s="39"/>
      <x:c r="M43" s="39"/>
      <x:c r="N43" s="39"/>
      <x:c r="O43" s="39"/>
      <x:c r="P43" s="39"/>
      <x:c r="Q43" s="39"/>
    </x:row>
    <x:row r="44" ht="23" customHeight="1">
      <x:c r="A44" s="1"/>
      <x:c r="B44" s="1"/>
      <x:c r="C44" s="1"/>
      <x:c r="D44" s="1"/>
      <x:c r="E44" s="39"/>
      <x:c r="F44" s="39"/>
      <x:c r="G44" s="39"/>
      <x:c r="H44" s="39"/>
      <x:c r="I44" s="39"/>
      <x:c r="J44" s="39"/>
      <x:c r="K44" s="39"/>
      <x:c r="L44" s="39"/>
      <x:c r="M44" s="39"/>
      <x:c r="N44" s="39"/>
      <x:c r="O44" s="39"/>
      <x:c r="P44" s="39"/>
      <x:c r="Q44" s="39"/>
    </x:row>
    <x:row r="45" ht="25" customHeight="1">
      <x:c r="A45" s="1"/>
      <x:c r="B45" s="1"/>
      <x:c r="C45" s="7" t="str">
        <x:v>Historical demand evidence — no automatic annualisation</x:v>
      </x:c>
      <x:c r="D45" s="7"/>
      <x:c r="E45" s="42"/>
      <x:c r="F45" s="42"/>
      <x:c r="G45" s="42"/>
      <x:c r="H45" s="42"/>
      <x:c r="I45" s="42"/>
      <x:c r="J45" s="42"/>
      <x:c r="K45" s="42"/>
      <x:c r="L45" s="42"/>
      <x:c r="M45" s="42"/>
      <x:c r="N45" s="42"/>
      <x:c r="O45" s="42"/>
      <x:c r="P45" s="42"/>
      <x:c r="Q45" s="39"/>
    </x:row>
    <x:row r="46" ht="23" customHeight="1">
      <x:c r="A46" s="1"/>
      <x:c r="B46" s="1"/>
      <x:c r="C46" s="1"/>
      <x:c r="D46" s="1"/>
      <x:c r="E46" s="39"/>
      <x:c r="F46" s="39"/>
      <x:c r="G46" s="39"/>
      <x:c r="H46" s="39"/>
      <x:c r="I46" s="39"/>
      <x:c r="J46" s="39"/>
      <x:c r="K46" s="39"/>
      <x:c r="L46" s="39"/>
      <x:c r="M46" s="39"/>
      <x:c r="N46" s="39"/>
      <x:c r="O46" s="39"/>
      <x:c r="P46" s="39"/>
      <x:c r="Q46" s="39"/>
    </x:row>
    <x:row r="47" ht="23" customHeight="1">
      <x:c r="A47" s="1"/>
      <x:c r="B47" s="1"/>
      <x:c r="C47" s="1" t="str">
        <x:v>OS historical total successful bid</x:v>
      </x:c>
      <x:c r="D47" s="1"/>
      <x:c r="E47" s="57" t="n">
        <x:f>'Sources'!E14</x:f>
        <x:v>1092200</x:v>
      </x:c>
      <x:c r="F47" s="39"/>
      <x:c r="G47" s="40" t="str">
        <x:v>S37: successful total bid disclosed in February 2024; not Canopy pipeline.</x:v>
      </x:c>
      <x:c r="H47" s="39"/>
      <x:c r="I47" s="39"/>
      <x:c r="J47" s="39"/>
      <x:c r="K47" s="39"/>
      <x:c r="L47" s="39"/>
      <x:c r="M47" s="39"/>
      <x:c r="N47" s="39"/>
      <x:c r="O47" s="39"/>
      <x:c r="P47" s="39"/>
      <x:c r="Q47" s="39"/>
    </x:row>
    <x:row r="48" ht="23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</x:row>
    <x:row r="49" ht="23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</x:row>
    <x:row r="50" ht="23" customHeight="1">
      <x:c r="A50" s="1"/>
      <x:c r="B50" s="1"/>
      <x:c r="C50" s="3" t="str">
        <x:v>Peak financing need is the maximum cumulative cash gap including reserve, before any new financing.</x:v>
      </x:c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</x:row>
    <x:row r="51" ht="23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</x:row>
    <x:row r="52" ht="23" customHeight="1">
      <x:c r="A52" s="1"/>
      <x:c r="B52" s="1"/>
      <x:c r="C52" s="3" t="str">
        <x:v>Closing cash includes only entered committed receipts. Government collection delays require dated milestone inputs.</x:v>
      </x:c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</x:row>
    <x:row r="53" ht="23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</x:row>
    <x:row r="54" ht="23" customHeight="1">
      <x:c r="A54" s="1"/>
      <x:c r="B54" s="1"/>
      <x:c r="C54" s="3" t="str">
        <x:v>Cash collections may include tax/pass-through amounts. The revenue comparison is a timing diagnostic, not profit.</x:v>
      </x:c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</x:row>
    <x:row r="55" ht="23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</x:row>
    <x:row r="56" ht="23" customHeight="1">
      <x:c r="A56" s="1"/>
      <x:c r="B56" s="1"/>
      <x:c r="C56" s="3" t="str">
        <x:v>The bid sensitivity omits time discounting and correlated risks; it is not a valuation or permission to bid.</x:v>
      </x:c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</x:row>
    <x:row r="57" ht="23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</x:row>
    <x:row r="58" ht="23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</x:row>
    <x:row r="59" ht="25" customHeight="1">
      <x:c r="A59" s="1"/>
      <x:c r="B59" s="1"/>
      <x:c r="C59" s="7" t="str">
        <x:v>Evidence and approval record</x:v>
      </x:c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1"/>
    </x:row>
    <x:row r="60" ht="23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</x:row>
    <x:row r="61" ht="23" customHeight="1">
      <x:c r="A61" s="1"/>
      <x:c r="B61" s="1"/>
      <x:c r="C61" s="1" t="str">
        <x:v>Bank balances / reserve policy</x:v>
      </x:c>
      <x:c r="D61" s="1"/>
      <x:c r="E61" s="18"/>
      <x:c r="F61" s="18"/>
      <x:c r="G61" s="18"/>
      <x:c r="H61" s="18"/>
      <x:c r="I61" s="18"/>
      <x:c r="J61" s="18"/>
      <x:c r="K61" s="18"/>
      <x:c r="L61" s="1"/>
      <x:c r="M61" s="1"/>
      <x:c r="N61" s="1"/>
      <x:c r="O61" s="1"/>
      <x:c r="P61" s="1"/>
      <x:c r="Q61" s="1"/>
    </x:row>
    <x:row r="62" ht="23" customHeight="1">
      <x:c r="A62" s="1"/>
      <x:c r="B62" s="1"/>
      <x:c r="C62" s="1" t="str">
        <x:v>Cash collection / operator payout dates</x:v>
      </x:c>
      <x:c r="D62" s="1"/>
      <x:c r="E62" s="18"/>
      <x:c r="F62" s="18"/>
      <x:c r="G62" s="18"/>
      <x:c r="H62" s="18"/>
      <x:c r="I62" s="18"/>
      <x:c r="J62" s="18"/>
      <x:c r="K62" s="18"/>
      <x:c r="L62" s="1"/>
      <x:c r="M62" s="1"/>
      <x:c r="N62" s="1"/>
      <x:c r="O62" s="1"/>
      <x:c r="P62" s="1"/>
      <x:c r="Q62" s="1"/>
    </x:row>
    <x:row r="63" ht="23" customHeight="1">
      <x:c r="A63" s="1"/>
      <x:c r="B63" s="1"/>
      <x:c r="C63" s="1" t="str">
        <x:v>Tax, capex, payroll and debt</x:v>
      </x:c>
      <x:c r="D63" s="1"/>
      <x:c r="E63" s="18"/>
      <x:c r="F63" s="18"/>
      <x:c r="G63" s="18"/>
      <x:c r="H63" s="18"/>
      <x:c r="I63" s="18"/>
      <x:c r="J63" s="18"/>
      <x:c r="K63" s="18"/>
      <x:c r="L63" s="1"/>
      <x:c r="M63" s="1"/>
      <x:c r="N63" s="1"/>
      <x:c r="O63" s="1"/>
      <x:c r="P63" s="1"/>
      <x:c r="Q63" s="1"/>
    </x:row>
    <x:row r="64" ht="23" customHeight="1">
      <x:c r="A64" s="1"/>
      <x:c r="B64" s="1"/>
      <x:c r="C64" s="1" t="str">
        <x:v>Committed financing documents</x:v>
      </x:c>
      <x:c r="D64" s="1"/>
      <x:c r="E64" s="18"/>
      <x:c r="F64" s="18"/>
      <x:c r="G64" s="18"/>
      <x:c r="H64" s="18"/>
      <x:c r="I64" s="18"/>
      <x:c r="J64" s="18"/>
      <x:c r="K64" s="18"/>
      <x:c r="L64" s="1"/>
      <x:c r="M64" s="1"/>
      <x:c r="N64" s="1"/>
      <x:c r="O64" s="1"/>
      <x:c r="P64" s="1"/>
      <x:c r="Q64" s="1"/>
    </x:row>
    <x:row r="65" ht="23" customHeight="1">
      <x:c r="A65" s="1"/>
      <x:c r="B65" s="1"/>
      <x:c r="C65" s="1" t="str">
        <x:v>Programme sponsor and procurement route</x:v>
      </x:c>
      <x:c r="D65" s="1"/>
      <x:c r="E65" s="18"/>
      <x:c r="F65" s="18"/>
      <x:c r="G65" s="18"/>
      <x:c r="H65" s="18"/>
      <x:c r="I65" s="18"/>
      <x:c r="J65" s="18"/>
      <x:c r="K65" s="18"/>
      <x:c r="L65" s="1"/>
      <x:c r="M65" s="1"/>
      <x:c r="N65" s="1"/>
      <x:c r="O65" s="1"/>
      <x:c r="P65" s="1"/>
      <x:c r="Q65" s="1"/>
    </x:row>
    <x:row r="66" ht="23" customHeight="1">
      <x:c r="A66" s="1"/>
      <x:c r="B66" s="1"/>
      <x:c r="C66" s="1" t="str">
        <x:v>Quoted delivery / assurance costs</x:v>
      </x:c>
      <x:c r="D66" s="1"/>
      <x:c r="E66" s="18"/>
      <x:c r="F66" s="18"/>
      <x:c r="G66" s="18"/>
      <x:c r="H66" s="18"/>
      <x:c r="I66" s="18"/>
      <x:c r="J66" s="18"/>
      <x:c r="K66" s="18"/>
      <x:c r="L66" s="1"/>
      <x:c r="M66" s="1"/>
      <x:c r="N66" s="1"/>
      <x:c r="O66" s="1"/>
      <x:c r="P66" s="1"/>
      <x:c r="Q66" s="1"/>
    </x:row>
    <x:row r="67" ht="23" customHeight="1">
      <x:c r="A67" s="1"/>
      <x:c r="B67" s="1"/>
      <x:c r="C67" s="1" t="str">
        <x:v>Probability basis / decision owner</x:v>
      </x:c>
      <x:c r="D67" s="1"/>
      <x:c r="E67" s="18"/>
      <x:c r="F67" s="18"/>
      <x:c r="G67" s="18"/>
      <x:c r="H67" s="18"/>
      <x:c r="I67" s="18"/>
      <x:c r="J67" s="18"/>
      <x:c r="K67" s="18"/>
      <x:c r="L67" s="1"/>
      <x:c r="M67" s="1"/>
      <x:c r="N67" s="1"/>
      <x:c r="O67" s="1"/>
      <x:c r="P67" s="1"/>
      <x:c r="Q67" s="1"/>
    </x:row>
    <x:row r="68" ht="23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</x:row>
    <x:row r="69" ht="23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</x:row>
    <x:row r="70" ht="23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</x:row>
    <x:row r="71" ht="23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</x:row>
    <x:row r="72" ht="23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</x:row>
    <x:row r="73" ht="23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</x:row>
    <x:row r="74" ht="23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</x:row>
    <x:row r="75" ht="23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</x:row>
    <x:row r="76" ht="23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</x:row>
    <x:row r="77" ht="23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</x:row>
    <x:row r="78" ht="23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</x:row>
    <x:row r="79" ht="23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</x:row>
    <x:row r="80" ht="23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</x:row>
  </x:sheetData>
  <x:dataValidations count="101">
    <x:dataValidation type="decimal" operator="greaterThanOrEqual" sqref="E13">
      <x:formula1>0</x:formula1>
    </x:dataValidation>
    <x:dataValidation type="decimal" operator="greaterThanOrEqual" sqref="E14">
      <x:formula1>0</x:formula1>
    </x:dataValidation>
    <x:dataValidation type="decimal" operator="greaterThanOrEqual" sqref="E15">
      <x:formula1>0</x:formula1>
    </x:dataValidation>
    <x:dataValidation type="decimal" operator="greaterThanOrEqual" sqref="E16">
      <x:formula1>0</x:formula1>
    </x:dataValidation>
    <x:dataValidation type="decimal" operator="greaterThanOrEqual" sqref="E17">
      <x:formula1>0</x:formula1>
    </x:dataValidation>
    <x:dataValidation type="decimal" operator="greaterThanOrEqual" sqref="E20">
      <x:formula1>0</x:formula1>
    </x:dataValidation>
    <x:dataValidation type="decimal" operator="greaterThanOrEqual" sqref="E21">
      <x:formula1>0</x:formula1>
    </x:dataValidation>
    <x:dataValidation type="decimal" operator="greaterThanOrEqual" sqref="E25">
      <x:formula1>0</x:formula1>
    </x:dataValidation>
    <x:dataValidation type="decimal" operator="greaterThanOrEqual" sqref="E12">
      <x:formula1>0</x:formula1>
    </x:dataValidation>
    <x:dataValidation type="decimal" operator="greaterThanOrEqual" sqref="F13">
      <x:formula1>0</x:formula1>
    </x:dataValidation>
    <x:dataValidation type="decimal" operator="greaterThanOrEqual" sqref="F14">
      <x:formula1>0</x:formula1>
    </x:dataValidation>
    <x:dataValidation type="decimal" operator="greaterThanOrEqual" sqref="F15">
      <x:formula1>0</x:formula1>
    </x:dataValidation>
    <x:dataValidation type="decimal" operator="greaterThanOrEqual" sqref="F16">
      <x:formula1>0</x:formula1>
    </x:dataValidation>
    <x:dataValidation type="decimal" operator="greaterThanOrEqual" sqref="F17">
      <x:formula1>0</x:formula1>
    </x:dataValidation>
    <x:dataValidation type="decimal" operator="greaterThanOrEqual" sqref="F20">
      <x:formula1>0</x:formula1>
    </x:dataValidation>
    <x:dataValidation type="decimal" operator="greaterThanOrEqual" sqref="F21">
      <x:formula1>0</x:formula1>
    </x:dataValidation>
    <x:dataValidation type="decimal" operator="greaterThanOrEqual" sqref="F25">
      <x:formula1>0</x:formula1>
    </x:dataValidation>
    <x:dataValidation type="decimal" operator="greaterThanOrEqual" sqref="G13">
      <x:formula1>0</x:formula1>
    </x:dataValidation>
    <x:dataValidation type="decimal" operator="greaterThanOrEqual" sqref="G14">
      <x:formula1>0</x:formula1>
    </x:dataValidation>
    <x:dataValidation type="decimal" operator="greaterThanOrEqual" sqref="G15">
      <x:formula1>0</x:formula1>
    </x:dataValidation>
    <x:dataValidation type="decimal" operator="greaterThanOrEqual" sqref="G16">
      <x:formula1>0</x:formula1>
    </x:dataValidation>
    <x:dataValidation type="decimal" operator="greaterThanOrEqual" sqref="G17">
      <x:formula1>0</x:formula1>
    </x:dataValidation>
    <x:dataValidation type="decimal" operator="greaterThanOrEqual" sqref="G20">
      <x:formula1>0</x:formula1>
    </x:dataValidation>
    <x:dataValidation type="decimal" operator="greaterThanOrEqual" sqref="G21">
      <x:formula1>0</x:formula1>
    </x:dataValidation>
    <x:dataValidation type="decimal" operator="greaterThanOrEqual" sqref="G25">
      <x:formula1>0</x:formula1>
    </x:dataValidation>
    <x:dataValidation type="decimal" operator="greaterThanOrEqual" sqref="H13">
      <x:formula1>0</x:formula1>
    </x:dataValidation>
    <x:dataValidation type="decimal" operator="greaterThanOrEqual" sqref="H14">
      <x:formula1>0</x:formula1>
    </x:dataValidation>
    <x:dataValidation type="decimal" operator="greaterThanOrEqual" sqref="H15">
      <x:formula1>0</x:formula1>
    </x:dataValidation>
    <x:dataValidation type="decimal" operator="greaterThanOrEqual" sqref="H16">
      <x:formula1>0</x:formula1>
    </x:dataValidation>
    <x:dataValidation type="decimal" operator="greaterThanOrEqual" sqref="H17">
      <x:formula1>0</x:formula1>
    </x:dataValidation>
    <x:dataValidation type="decimal" operator="greaterThanOrEqual" sqref="H20">
      <x:formula1>0</x:formula1>
    </x:dataValidation>
    <x:dataValidation type="decimal" operator="greaterThanOrEqual" sqref="H21">
      <x:formula1>0</x:formula1>
    </x:dataValidation>
    <x:dataValidation type="decimal" operator="greaterThanOrEqual" sqref="H25">
      <x:formula1>0</x:formula1>
    </x:dataValidation>
    <x:dataValidation type="decimal" operator="greaterThanOrEqual" sqref="I13">
      <x:formula1>0</x:formula1>
    </x:dataValidation>
    <x:dataValidation type="decimal" operator="greaterThanOrEqual" sqref="I14">
      <x:formula1>0</x:formula1>
    </x:dataValidation>
    <x:dataValidation type="decimal" operator="greaterThanOrEqual" sqref="I15">
      <x:formula1>0</x:formula1>
    </x:dataValidation>
    <x:dataValidation type="decimal" operator="greaterThanOrEqual" sqref="I16">
      <x:formula1>0</x:formula1>
    </x:dataValidation>
    <x:dataValidation type="decimal" operator="greaterThanOrEqual" sqref="I17">
      <x:formula1>0</x:formula1>
    </x:dataValidation>
    <x:dataValidation type="decimal" operator="greaterThanOrEqual" sqref="I20">
      <x:formula1>0</x:formula1>
    </x:dataValidation>
    <x:dataValidation type="decimal" operator="greaterThanOrEqual" sqref="I21">
      <x:formula1>0</x:formula1>
    </x:dataValidation>
    <x:dataValidation type="decimal" operator="greaterThanOrEqual" sqref="I25">
      <x:formula1>0</x:formula1>
    </x:dataValidation>
    <x:dataValidation type="decimal" operator="greaterThanOrEqual" sqref="J13">
      <x:formula1>0</x:formula1>
    </x:dataValidation>
    <x:dataValidation type="decimal" operator="greaterThanOrEqual" sqref="J14">
      <x:formula1>0</x:formula1>
    </x:dataValidation>
    <x:dataValidation type="decimal" operator="greaterThanOrEqual" sqref="J15">
      <x:formula1>0</x:formula1>
    </x:dataValidation>
    <x:dataValidation type="decimal" operator="greaterThanOrEqual" sqref="J16">
      <x:formula1>0</x:formula1>
    </x:dataValidation>
    <x:dataValidation type="decimal" operator="greaterThanOrEqual" sqref="J17">
      <x:formula1>0</x:formula1>
    </x:dataValidation>
    <x:dataValidation type="decimal" operator="greaterThanOrEqual" sqref="J20">
      <x:formula1>0</x:formula1>
    </x:dataValidation>
    <x:dataValidation type="decimal" operator="greaterThanOrEqual" sqref="J21">
      <x:formula1>0</x:formula1>
    </x:dataValidation>
    <x:dataValidation type="decimal" operator="greaterThanOrEqual" sqref="J25">
      <x:formula1>0</x:formula1>
    </x:dataValidation>
    <x:dataValidation type="decimal" operator="greaterThanOrEqual" sqref="K13">
      <x:formula1>0</x:formula1>
    </x:dataValidation>
    <x:dataValidation type="decimal" operator="greaterThanOrEqual" sqref="K14">
      <x:formula1>0</x:formula1>
    </x:dataValidation>
    <x:dataValidation type="decimal" operator="greaterThanOrEqual" sqref="K15">
      <x:formula1>0</x:formula1>
    </x:dataValidation>
    <x:dataValidation type="decimal" operator="greaterThanOrEqual" sqref="K16">
      <x:formula1>0</x:formula1>
    </x:dataValidation>
    <x:dataValidation type="decimal" operator="greaterThanOrEqual" sqref="K17">
      <x:formula1>0</x:formula1>
    </x:dataValidation>
    <x:dataValidation type="decimal" operator="greaterThanOrEqual" sqref="K20">
      <x:formula1>0</x:formula1>
    </x:dataValidation>
    <x:dataValidation type="decimal" operator="greaterThanOrEqual" sqref="K21">
      <x:formula1>0</x:formula1>
    </x:dataValidation>
    <x:dataValidation type="decimal" operator="greaterThanOrEqual" sqref="K25">
      <x:formula1>0</x:formula1>
    </x:dataValidation>
    <x:dataValidation type="decimal" operator="greaterThanOrEqual" sqref="L13">
      <x:formula1>0</x:formula1>
    </x:dataValidation>
    <x:dataValidation type="decimal" operator="greaterThanOrEqual" sqref="L14">
      <x:formula1>0</x:formula1>
    </x:dataValidation>
    <x:dataValidation type="decimal" operator="greaterThanOrEqual" sqref="L15">
      <x:formula1>0</x:formula1>
    </x:dataValidation>
    <x:dataValidation type="decimal" operator="greaterThanOrEqual" sqref="L16">
      <x:formula1>0</x:formula1>
    </x:dataValidation>
    <x:dataValidation type="decimal" operator="greaterThanOrEqual" sqref="L17">
      <x:formula1>0</x:formula1>
    </x:dataValidation>
    <x:dataValidation type="decimal" operator="greaterThanOrEqual" sqref="L20">
      <x:formula1>0</x:formula1>
    </x:dataValidation>
    <x:dataValidation type="decimal" operator="greaterThanOrEqual" sqref="L21">
      <x:formula1>0</x:formula1>
    </x:dataValidation>
    <x:dataValidation type="decimal" operator="greaterThanOrEqual" sqref="L25">
      <x:formula1>0</x:formula1>
    </x:dataValidation>
    <x:dataValidation type="decimal" operator="greaterThanOrEqual" sqref="M13">
      <x:formula1>0</x:formula1>
    </x:dataValidation>
    <x:dataValidation type="decimal" operator="greaterThanOrEqual" sqref="M14">
      <x:formula1>0</x:formula1>
    </x:dataValidation>
    <x:dataValidation type="decimal" operator="greaterThanOrEqual" sqref="M15">
      <x:formula1>0</x:formula1>
    </x:dataValidation>
    <x:dataValidation type="decimal" operator="greaterThanOrEqual" sqref="M16">
      <x:formula1>0</x:formula1>
    </x:dataValidation>
    <x:dataValidation type="decimal" operator="greaterThanOrEqual" sqref="M17">
      <x:formula1>0</x:formula1>
    </x:dataValidation>
    <x:dataValidation type="decimal" operator="greaterThanOrEqual" sqref="M20">
      <x:formula1>0</x:formula1>
    </x:dataValidation>
    <x:dataValidation type="decimal" operator="greaterThanOrEqual" sqref="M21">
      <x:formula1>0</x:formula1>
    </x:dataValidation>
    <x:dataValidation type="decimal" operator="greaterThanOrEqual" sqref="M25">
      <x:formula1>0</x:formula1>
    </x:dataValidation>
    <x:dataValidation type="decimal" operator="greaterThanOrEqual" sqref="N13">
      <x:formula1>0</x:formula1>
    </x:dataValidation>
    <x:dataValidation type="decimal" operator="greaterThanOrEqual" sqref="N14">
      <x:formula1>0</x:formula1>
    </x:dataValidation>
    <x:dataValidation type="decimal" operator="greaterThanOrEqual" sqref="N15">
      <x:formula1>0</x:formula1>
    </x:dataValidation>
    <x:dataValidation type="decimal" operator="greaterThanOrEqual" sqref="N16">
      <x:formula1>0</x:formula1>
    </x:dataValidation>
    <x:dataValidation type="decimal" operator="greaterThanOrEqual" sqref="N17">
      <x:formula1>0</x:formula1>
    </x:dataValidation>
    <x:dataValidation type="decimal" operator="greaterThanOrEqual" sqref="N20">
      <x:formula1>0</x:formula1>
    </x:dataValidation>
    <x:dataValidation type="decimal" operator="greaterThanOrEqual" sqref="N21">
      <x:formula1>0</x:formula1>
    </x:dataValidation>
    <x:dataValidation type="decimal" operator="greaterThanOrEqual" sqref="N25">
      <x:formula1>0</x:formula1>
    </x:dataValidation>
    <x:dataValidation type="decimal" operator="greaterThanOrEqual" sqref="O13">
      <x:formula1>0</x:formula1>
    </x:dataValidation>
    <x:dataValidation type="decimal" operator="greaterThanOrEqual" sqref="O14">
      <x:formula1>0</x:formula1>
    </x:dataValidation>
    <x:dataValidation type="decimal" operator="greaterThanOrEqual" sqref="O15">
      <x:formula1>0</x:formula1>
    </x:dataValidation>
    <x:dataValidation type="decimal" operator="greaterThanOrEqual" sqref="O16">
      <x:formula1>0</x:formula1>
    </x:dataValidation>
    <x:dataValidation type="decimal" operator="greaterThanOrEqual" sqref="O17">
      <x:formula1>0</x:formula1>
    </x:dataValidation>
    <x:dataValidation type="decimal" operator="greaterThanOrEqual" sqref="O20">
      <x:formula1>0</x:formula1>
    </x:dataValidation>
    <x:dataValidation type="decimal" operator="greaterThanOrEqual" sqref="O21">
      <x:formula1>0</x:formula1>
    </x:dataValidation>
    <x:dataValidation type="decimal" operator="greaterThanOrEqual" sqref="O25">
      <x:formula1>0</x:formula1>
    </x:dataValidation>
    <x:dataValidation type="decimal" operator="greaterThanOrEqual" sqref="P13">
      <x:formula1>0</x:formula1>
    </x:dataValidation>
    <x:dataValidation type="decimal" operator="greaterThanOrEqual" sqref="P14">
      <x:formula1>0</x:formula1>
    </x:dataValidation>
    <x:dataValidation type="decimal" operator="greaterThanOrEqual" sqref="P15">
      <x:formula1>0</x:formula1>
    </x:dataValidation>
    <x:dataValidation type="decimal" operator="greaterThanOrEqual" sqref="P16">
      <x:formula1>0</x:formula1>
    </x:dataValidation>
    <x:dataValidation type="decimal" operator="greaterThanOrEqual" sqref="P17">
      <x:formula1>0</x:formula1>
    </x:dataValidation>
    <x:dataValidation type="decimal" operator="greaterThanOrEqual" sqref="P20">
      <x:formula1>0</x:formula1>
    </x:dataValidation>
    <x:dataValidation type="decimal" operator="greaterThanOrEqual" sqref="P21">
      <x:formula1>0</x:formula1>
    </x:dataValidation>
    <x:dataValidation type="decimal" operator="greaterThanOrEqual" sqref="P25">
      <x:formula1>0</x:formula1>
    </x:dataValidation>
    <x:dataValidation type="decimal" operator="greaterThanOrEqual" sqref="E37">
      <x:formula1>0</x:formula1>
    </x:dataValidation>
    <x:dataValidation type="decimal" operator="greaterThanOrEqual" sqref="E38">
      <x:formula1>0</x:formula1>
    </x:dataValidation>
    <x:dataValidation type="decimal" operator="greaterThanOrEqual" sqref="E39">
      <x:formula1>0</x:formula1>
    </x:dataValidation>
    <x:dataValidation type="decimal" operator="between" sqref="E40">
      <x:formula1>0</x:formula1>
      <x:formula2>1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A98222"/>
  </x:sheetPr>
  <x:sheetViews>
    <x:sheetView showGridLines="0" workbookViewId="0">
      <x:pane xSplit="4" ySplit="5" topLeftCell="E6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3" hidden="0" customWidth="1"/>
    <x:col min="4" max="4" width="3" hidden="0" customWidth="1"/>
    <x:col min="5" max="5" width="15" hidden="0" customWidth="1"/>
    <x:col min="6" max="6" width="27" hidden="0" customWidth="1"/>
    <x:col min="7" max="7" width="16" hidden="0" customWidth="1"/>
    <x:col min="8" max="8" width="16" hidden="0" customWidth="1"/>
    <x:col min="9" max="9" width="49" hidden="0" customWidth="1"/>
    <x:col min="10" max="10" width="3" hidden="0" customWidth="1"/>
    <x:col min="11" max="11" width="64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 ht="23" customHeight="1">
      <x:c r="A2" s="1"/>
      <x:c r="B2" s="1"/>
      <x:c r="C2" s="2" t="str">
        <x:v>Published prices and source limits</x:v>
      </x:c>
      <x:c r="D2" s="1"/>
      <x:c r="E2" s="1"/>
      <x:c r="F2" s="1"/>
      <x:c r="G2" s="1"/>
      <x:c r="H2" s="1"/>
      <x:c r="I2" s="1"/>
      <x:c r="J2" s="1"/>
      <x:c r="K2" s="1"/>
    </x:row>
    <x:row r="3" ht="23" customHeight="1">
      <x:c r="A3" s="1"/>
      <x:c r="B3" s="1"/>
      <x:c r="C3" s="4" t="str">
        <x:v>ADDED 15 Sep 2026 · R2 · Company inputs require quotes and evidence</x:v>
      </x:c>
      <x:c r="D3" s="1"/>
      <x:c r="E3" s="1"/>
      <x:c r="F3" s="1"/>
      <x:c r="G3" s="1"/>
      <x:c r="H3" s="1"/>
      <x:c r="I3" s="1"/>
      <x:c r="J3" s="1"/>
      <x:c r="K3" s="1"/>
    </x:row>
    <x:row r="4" ht="23" customHeight="1">
      <x:c r="A4" s="1"/>
      <x:c r="B4" s="1"/>
      <x:c r="C4" s="5"/>
      <x:c r="D4" s="5"/>
      <x:c r="E4" s="5"/>
      <x:c r="F4" s="5"/>
      <x:c r="G4" s="5"/>
      <x:c r="H4" s="5"/>
      <x:c r="I4" s="5"/>
      <x:c r="J4" s="5"/>
      <x:c r="K4" s="5"/>
    </x:row>
    <x:row r="5" ht="23" customHeight="1">
      <x:c r="A5" s="1"/>
      <x:c r="B5" s="1"/>
      <x:c r="C5" s="7" t="str">
        <x:v>Reference</x:v>
      </x:c>
      <x:c r="D5" s="7" t="str"/>
      <x:c r="E5" s="7" t="str">
        <x:v>Amount</x:v>
      </x:c>
      <x:c r="F5" s="7" t="str">
        <x:v>Currency / unit</x:v>
      </x:c>
      <x:c r="G5" s="7" t="str">
        <x:v>Checked / date</x:v>
      </x:c>
      <x:c r="H5" s="7" t="str">
        <x:v>ID</x:v>
      </x:c>
      <x:c r="I5" s="7" t="str">
        <x:v>URL</x:v>
      </x:c>
      <x:c r="J5" s="7" t="str"/>
      <x:c r="K5" s="7" t="str">
        <x:v>Tax, scope and limitations</x:v>
      </x:c>
    </x:row>
    <x:row r="6" ht="59" customHeight="1">
      <x:c r="A6" s="1"/>
      <x:c r="B6" s="1"/>
      <x:c r="C6" s="8" t="str">
        <x:v>US drone photography</x:v>
      </x:c>
      <x:c r="D6" s="8" t="str"/>
      <x:c r="E6" s="12" t="n">
        <x:v>199</x:v>
      </x:c>
      <x:c r="F6" s="8" t="str">
        <x:v>USD / listed service</x:v>
      </x:c>
      <x:c r="G6" s="8" t="str">
        <x:v>2026-09-15</x:v>
      </x:c>
      <x:c r="H6" s="8" t="str">
        <x:v>S35</x:v>
      </x:c>
      <x:c r="I6" s="8" t="str">
        <x:v>https://www.wilddogdigital.com/pricing-san-diego-ca/</x:v>
      </x:c>
      <x:c r="J6" s="8" t="str"/>
      <x:c r="K6" s="8" t="str">
        <x:v>Wild Dog Digital. Not specified on reviewed page. Retail reference only; no Canopy fee or pilot cost implied.</x:v>
      </x:c>
    </x:row>
    <x:row r="7" ht="59" customHeight="1">
      <x:c r="A7" s="1"/>
      <x:c r="B7" s="1"/>
      <x:c r="C7" s="8" t="str">
        <x:v>US standalone drone video</x:v>
      </x:c>
      <x:c r="D7" s="8" t="str"/>
      <x:c r="E7" s="12" t="n">
        <x:v>249</x:v>
      </x:c>
      <x:c r="F7" s="8" t="str">
        <x:v>USD / listed service</x:v>
      </x:c>
      <x:c r="G7" s="8" t="str">
        <x:v>2026-09-15</x:v>
      </x:c>
      <x:c r="H7" s="8" t="str">
        <x:v>S35</x:v>
      </x:c>
      <x:c r="I7" s="8" t="str">
        <x:v>https://www.wilddogdigital.com/pricing-san-diego-ca/</x:v>
      </x:c>
      <x:c r="J7" s="8" t="str"/>
      <x:c r="K7" s="8" t="str">
        <x:v>Wild Dog Digital. Not specified on reviewed page. Retail reference only; no Canopy fee or pilot cost implied.</x:v>
      </x:c>
    </x:row>
    <x:row r="8" ht="59" customHeight="1">
      <x:c r="A8" s="1"/>
      <x:c r="B8" s="1"/>
      <x:c r="C8" s="8" t="str">
        <x:v>UK Basic photography</x:v>
      </x:c>
      <x:c r="D8" s="8" t="str"/>
      <x:c r="E8" s="12" t="n">
        <x:v>195</x:v>
      </x:c>
      <x:c r="F8" s="8" t="str">
        <x:v>GBP / package; final quote required</x:v>
      </x:c>
      <x:c r="G8" s="8" t="str">
        <x:v>2026-09-15</x:v>
      </x:c>
      <x:c r="H8" s="8" t="str">
        <x:v>S36</x:v>
      </x:c>
      <x:c r="I8" s="8" t="str">
        <x:v>https://dronestudionortheast.co.uk/pricing/</x:v>
      </x:c>
      <x:c r="J8" s="8" t="str"/>
      <x:c r="K8" s="8" t="str">
        <x:v>Drone Studio North East. Includes VAT. Retail reference only; no Canopy fee or pilot cost implied.</x:v>
      </x:c>
    </x:row>
    <x:row r="9" ht="59" customHeight="1">
      <x:c r="A9" s="1"/>
      <x:c r="B9" s="1"/>
      <x:c r="C9" s="8" t="str">
        <x:v>UK Premium photos and clips</x:v>
      </x:c>
      <x:c r="D9" s="8" t="str"/>
      <x:c r="E9" s="12" t="n">
        <x:v>295</x:v>
      </x:c>
      <x:c r="F9" s="8" t="str">
        <x:v>GBP / package; final quote required</x:v>
      </x:c>
      <x:c r="G9" s="8" t="str">
        <x:v>2026-09-15</x:v>
      </x:c>
      <x:c r="H9" s="8" t="str">
        <x:v>S36</x:v>
      </x:c>
      <x:c r="I9" s="8" t="str">
        <x:v>https://dronestudionortheast.co.uk/pricing/</x:v>
      </x:c>
      <x:c r="J9" s="8" t="str"/>
      <x:c r="K9" s="8" t="str">
        <x:v>Drone Studio North East. Includes VAT. Retail reference only; no Canopy fee or pilot cost implied.</x:v>
      </x:c>
    </x:row>
    <x:row r="10" ht="59" customHeight="1">
      <x:c r="A10" s="1"/>
      <x:c r="B10" s="1"/>
      <x:c r="C10" s="8" t="str">
        <x:v>UK Full Production promo</x:v>
      </x:c>
      <x:c r="D10" s="8" t="str"/>
      <x:c r="E10" s="12" t="n">
        <x:v>945</x:v>
      </x:c>
      <x:c r="F10" s="8" t="str">
        <x:v>GBP / package; final quote required</x:v>
      </x:c>
      <x:c r="G10" s="8" t="str">
        <x:v>2026-09-15</x:v>
      </x:c>
      <x:c r="H10" s="8" t="str">
        <x:v>S36</x:v>
      </x:c>
      <x:c r="I10" s="8" t="str">
        <x:v>https://dronestudionortheast.co.uk/pricing/</x:v>
      </x:c>
      <x:c r="J10" s="8" t="str"/>
      <x:c r="K10" s="8" t="str">
        <x:v>Drone Studio North East. Includes VAT. Retail reference only; no Canopy fee or pilot cost implied.</x:v>
      </x:c>
    </x:row>
    <x:row r="11" ht="59" customHeight="1">
      <x:c r="A11" s="1"/>
      <x:c r="B11" s="1"/>
      <x:c r="C11" s="8" t="str">
        <x:v>UK Marketing Mastery</x:v>
      </x:c>
      <x:c r="D11" s="8" t="str"/>
      <x:c r="E11" s="12" t="n">
        <x:v>1495</x:v>
      </x:c>
      <x:c r="F11" s="8" t="str">
        <x:v>GBP / package; final quote required</x:v>
      </x:c>
      <x:c r="G11" s="8" t="str">
        <x:v>2026-09-15</x:v>
      </x:c>
      <x:c r="H11" s="8" t="str">
        <x:v>S36</x:v>
      </x:c>
      <x:c r="I11" s="8" t="str">
        <x:v>https://dronestudionortheast.co.uk/pricing/</x:v>
      </x:c>
      <x:c r="J11" s="8" t="str"/>
      <x:c r="K11" s="8" t="str">
        <x:v>Drone Studio North East. Includes VAT. Retail reference only; no Canopy fee or pilot cost implied.</x:v>
      </x:c>
    </x:row>
    <x:row r="12" ht="59" customHeight="1">
      <x:c r="A12" s="1"/>
      <x:c r="B12" s="1"/>
      <x:c r="C12" s="8" t="str">
        <x:v>UK standard VAT rate</x:v>
      </x:c>
      <x:c r="D12" s="8" t="str"/>
      <x:c r="E12" s="13" t="n">
        <x:v>0.2</x:v>
      </x:c>
      <x:c r="F12" s="8" t="str">
        <x:v>fraction</x:v>
      </x:c>
      <x:c r="G12" s="8" t="str">
        <x:v>2026-09-15</x:v>
      </x:c>
      <x:c r="H12" s="8" t="str">
        <x:v>S44</x:v>
      </x:c>
      <x:c r="I12" s="8" t="str">
        <x:v>https://www.gov.uk/vat-rates</x:v>
      </x:c>
      <x:c r="J12" s="8" t="str"/>
      <x:c r="K12" s="8" t="str">
        <x:v>Used only to normalise supplier VAT-inclusive examples; confirm actual invoice tax treatment.</x:v>
      </x:c>
    </x:row>
    <x:row r="13" ht="59" customHeight="1">
      <x:c r="A13" s="1"/>
      <x:c r="B13" s="1"/>
      <x:c r="C13" s="8" t="str">
        <x:v>Months per year</x:v>
      </x:c>
      <x:c r="D13" s="8" t="str"/>
      <x:c r="E13" s="14" t="n">
        <x:v>12</x:v>
      </x:c>
      <x:c r="F13" s="8" t="str">
        <x:v>months</x:v>
      </x:c>
      <x:c r="G13" s="8" t="str">
        <x:v>Calendar identity</x:v>
      </x:c>
      <x:c r="H13" s="8" t="str">
        <x:v>UNIT</x:v>
      </x:c>
      <x:c r="I13" s="8" t="str">
        <x:v>Calendar identity</x:v>
      </x:c>
      <x:c r="J13" s="8" t="str"/>
      <x:c r="K13" s="8" t="str">
        <x:v>For annualisation of an unchanged monthly fee; not a growth assumption.</x:v>
      </x:c>
    </x:row>
    <x:row r="14" ht="59" customHeight="1">
      <x:c r="A14" s="1"/>
      <x:c r="B14" s="1"/>
      <x:c r="C14" s="8" t="str">
        <x:v>OS successful bid, historical total</x:v>
      </x:c>
      <x:c r="D14" s="8" t="str"/>
      <x:c r="E14" s="14" t="n">
        <x:v>1092200</x:v>
      </x:c>
      <x:c r="F14" s="8" t="str">
        <x:v>GBP total bid</x:v>
      </x:c>
      <x:c r="G14" s="8" t="str">
        <x:v>2024-02-22</x:v>
      </x:c>
      <x:c r="H14" s="8" t="str">
        <x:v>S37</x:v>
      </x:c>
      <x:c r="I14" s="8" t="str">
        <x:v>https://www.ordnancesurvey.co.uk/governance/public-information/search-information-responses/supply-of-unmanned-aerial-vehicle-uav-services-foi231219</x:v>
      </x:c>
      <x:c r="J14" s="8" t="str"/>
      <x:c r="K14" s="8" t="str">
        <x:v>Total bid disclosed, not annual revenue or current pipeline. Day rates, allocation and tax basis not established here.</x:v>
      </x:c>
    </x:row>
    <x:row r="15" ht="59" customHeight="1">
      <x:c r="A15" s="1"/>
      <x:c r="B15" s="1"/>
      <x:c r="C15" s="8" t="str">
        <x:v>FlyNex free planning tier</x:v>
      </x:c>
      <x:c r="D15" s="8" t="str"/>
      <x:c r="E15" s="14" t="n">
        <x:v>0</x:v>
      </x:c>
      <x:c r="F15" s="8" t="str">
        <x:v>EUR / free tier</x:v>
      </x:c>
      <x:c r="G15" s="8" t="str">
        <x:v>2026-09-15</x:v>
      </x:c>
      <x:c r="H15" s="8" t="str">
        <x:v>S45</x:v>
      </x:c>
      <x:c r="I15" s="8" t="str">
        <x:v>https://www.flynex.io/de/preise/</x:v>
      </x:c>
      <x:c r="J15" s="8" t="str"/>
      <x:c r="K15" s="8" t="str">
        <x:v>Up to three objects; enterprise priced individually. Not a managed-inspection price.</x:v>
      </x:c>
    </x:row>
    <x:row r="16" ht="23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</x:row>
    <x:row r="17" ht="23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</x:row>
    <x:row r="18" ht="23" customHeight="1">
      <x:c r="A18" s="1"/>
      <x:c r="B18" s="1"/>
      <x:c r="C18" s="3" t="str">
        <x:v>GBP company models. USD and EUR supplier references remain separate; no unsourced currency conversion.</x:v>
      </x:c>
      <x:c r="D18" s="1"/>
      <x:c r="E18" s="1"/>
      <x:c r="F18" s="1"/>
      <x:c r="G18" s="1"/>
      <x:c r="H18" s="1"/>
      <x:c r="I18" s="1"/>
      <x:c r="J18" s="1"/>
      <x:c r="K18" s="1"/>
    </x:row>
    <x:row r="19" ht="23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</x:row>
    <x:row r="20" ht="23" customHeight="1">
      <x:c r="A20" s="1"/>
      <x:c r="B20" s="1"/>
      <x:c r="C20" s="3" t="str">
        <x:v>Blue/amber cells: editable company inputs. Green formulas: cross-sheet links. Black: calculated values.</x:v>
      </x:c>
      <x:c r="D20" s="1"/>
      <x:c r="E20" s="1"/>
      <x:c r="F20" s="1"/>
      <x:c r="G20" s="1"/>
      <x:c r="H20" s="1"/>
      <x:c r="I20" s="1"/>
      <x:c r="J20" s="1"/>
      <x:c r="K20" s="1"/>
    </x:row>
    <x:row r="21" ht="23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</x:row>
    <x:row r="22" ht="23" customHeight="1">
      <x:c r="A22" s="1"/>
      <x:c r="B22" s="1"/>
      <x:c r="C22" s="3" t="str">
        <x:v>Blank means missing. Enter a documented zero only when the amount genuinely is zero.</x:v>
      </x:c>
      <x:c r="D22" s="1"/>
      <x:c r="E22" s="1"/>
      <x:c r="F22" s="1"/>
      <x:c r="G22" s="1"/>
      <x:c r="H22" s="1"/>
      <x:c r="I22" s="1"/>
      <x:c r="J22" s="1"/>
      <x:c r="K22" s="1"/>
    </x:row>
    <x:row r="23" ht="23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</x:row>
    <x:row r="24" ht="23" customHeight="1">
      <x:c r="A24" s="1"/>
      <x:c r="B24" s="1"/>
      <x:c r="C24" s="3" t="str">
        <x:v>Competitor package prices are not Canopy prices, market averages or subcontractor quotations.</x:v>
      </x:c>
      <x:c r="D24" s="1"/>
      <x:c r="E24" s="1"/>
      <x:c r="F24" s="1"/>
      <x:c r="G24" s="1"/>
      <x:c r="H24" s="1"/>
      <x:c r="I24" s="1"/>
      <x:c r="J24" s="1"/>
      <x:c r="K24" s="1"/>
    </x:row>
    <x:row r="25" ht="23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</x:row>
    <x:row r="26" ht="23" customHeight="1">
      <x:c r="A26" s="1"/>
      <x:c r="B26" s="1"/>
      <x:c r="C26" s="3" t="str">
        <x:v>No commercial, civil or defence-adjacent demand, payroll, subscription tariff or win probability is fabricated.</x:v>
      </x:c>
      <x:c r="D26" s="1"/>
      <x:c r="E26" s="1"/>
      <x:c r="F26" s="1"/>
      <x:c r="G26" s="1"/>
      <x:c r="H26" s="1"/>
      <x:c r="I26" s="1"/>
      <x:c r="J26" s="1"/>
      <x:c r="K26" s="1"/>
    </x:row>
    <x:row r="27" ht="23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</x:row>
    <x:row r="28" ht="23" customHeight="1">
      <x:c r="A28" s="1"/>
      <x:c r="B28" s="1"/>
      <x:c r="C28" s="3" t="str">
        <x:v>This workbook is a planning framework with sourced benchmarks, not a completed company forecast or valuation.</x:v>
      </x:c>
      <x:c r="D28" s="1"/>
      <x:c r="E28" s="1"/>
      <x:c r="F28" s="1"/>
      <x:c r="G28" s="1"/>
      <x:c r="H28" s="1"/>
      <x:c r="I28" s="1"/>
      <x:c r="J28" s="1"/>
      <x:c r="K28" s="1"/>
    </x:row>
    <x:row r="29" ht="23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</x:row>
    <x:row r="30" ht="23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</x:row>
    <x:row r="31" ht="23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</x:row>
    <x:row r="32" ht="23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</x:row>
    <x:row r="33" ht="23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</x:row>
    <x:row r="34" ht="23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</x:row>
    <x:row r="35" ht="23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</x:row>
    <x:row r="36" ht="23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</x:row>
    <x:row r="37" ht="23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</x:row>
    <x:row r="38" ht="23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</x:row>
  </x:sheetData>
  <x:pageMargins left="0.7" right="0.7" top="0.75" bottom="0.75" header="0.3" footer="0.3"/>
</x:worksheet>
</file>